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0" windowWidth="14955" windowHeight="9210" firstSheet="1" activeTab="1"/>
  </bookViews>
  <sheets>
    <sheet name="parameter descriptions" sheetId="1" r:id="rId1"/>
    <sheet name="NOTES" sheetId="2" r:id="rId2"/>
    <sheet name="Summary of costs" sheetId="3" r:id="rId3"/>
    <sheet name="A1F1" sheetId="4" r:id="rId4"/>
    <sheet name="A1B" sheetId="5" r:id="rId5"/>
    <sheet name="B1" sheetId="6" r:id="rId6"/>
    <sheet name="A1F1 notes" sheetId="7" r:id="rId7"/>
    <sheet name="A1B notes" sheetId="8" r:id="rId8"/>
    <sheet name="B1 notes" sheetId="9" r:id="rId9"/>
  </sheets>
  <externalReferences>
    <externalReference r:id="rId12"/>
  </externalReferences>
  <definedNames>
    <definedName name="parameter_descriptions" localSheetId="0">'parameter descriptions'!$A$3:$A$49</definedName>
  </definedNames>
  <calcPr fullCalcOnLoad="1"/>
</workbook>
</file>

<file path=xl/sharedStrings.xml><?xml version="1.0" encoding="utf-8"?>
<sst xmlns="http://schemas.openxmlformats.org/spreadsheetml/2006/main" count="1387" uniqueCount="174">
  <si>
    <t>mangrove</t>
  </si>
  <si>
    <t>saltmarsh</t>
  </si>
  <si>
    <t xml:space="preserve">(km^2/yr) </t>
  </si>
  <si>
    <t xml:space="preserve">(year) </t>
  </si>
  <si>
    <t>Total costs of adaptation</t>
  </si>
  <si>
    <t>Total costs of residual damage</t>
  </si>
  <si>
    <t>Land loss (submer-gence)</t>
  </si>
  <si>
    <t>Net land loss (erosion)</t>
  </si>
  <si>
    <t>Forced migration since 2000</t>
  </si>
  <si>
    <t>Forced migration costs</t>
  </si>
  <si>
    <t>People actually flooded</t>
  </si>
  <si>
    <t>Protection level (averaged over coastal length)</t>
  </si>
  <si>
    <t>Relative sea level change since 1995 (averaged)</t>
  </si>
  <si>
    <t>Sea dike costs</t>
  </si>
  <si>
    <t>Salini-sation costs</t>
  </si>
  <si>
    <t>Sea flood costs</t>
  </si>
  <si>
    <t>coastal forests</t>
  </si>
  <si>
    <t>freshwater marsh</t>
  </si>
  <si>
    <t>total wetland value</t>
  </si>
  <si>
    <t>high un-vegetated wetland</t>
  </si>
  <si>
    <t>low un-vegetated wetland</t>
  </si>
  <si>
    <t>(millions $US/year)</t>
  </si>
  <si>
    <t>Monetary value of wetland components:</t>
  </si>
  <si>
    <t>wetland nourish-ment costs</t>
  </si>
  <si>
    <t>calculated</t>
  </si>
  <si>
    <t>(thousands)</t>
  </si>
  <si>
    <t>(meters)</t>
  </si>
  <si>
    <t>Calc value = table value??</t>
  </si>
  <si>
    <t>check</t>
  </si>
  <si>
    <t>Djibouti</t>
  </si>
  <si>
    <t>Eritrea</t>
  </si>
  <si>
    <t>Kenya</t>
  </si>
  <si>
    <t>Somalia</t>
  </si>
  <si>
    <t>Tanzania,</t>
  </si>
  <si>
    <t>TOTAL</t>
  </si>
  <si>
    <t>The following parameters are reported for each of the 40 African countries in Appendix 1. Values are given for 2000, 2025, 2030, 2050, 2075 and 2100. The units and definitions are included below. Note that all costs are reported in 1995 US dollars and are not discounted:</t>
  </si>
  <si>
    <t>Total costs of adaptation (millions US$/yr): The combined costs of beach, basin and wetland nourishment and the building of sea and river dikes.</t>
  </si>
  <si>
    <t>Total costs of residual damage (millions US$/yr): The combined costs of forced migration, landloss, salinisation costs, sea floods and river floods.</t>
  </si>
  <si>
    <t>Land loss (erosion) (km2/yr): The potential land loss due to direct erosion, ignoring beach nourishment.</t>
  </si>
  <si>
    <t>Forced migration since 2000 (thousands people): The number of people that have to migrate from the dry land permanently lost due to erosion.</t>
  </si>
  <si>
    <t>Migration (forced costs) (millions US$/yr): Total costs of forced migration.</t>
  </si>
  <si>
    <t>People actually flooded (thousands/yr): The expected number of people subject to annual flooding.</t>
  </si>
  <si>
    <t>Protection level (year): Recommended protection level or return period.</t>
  </si>
  <si>
    <t>Relative sea-level change (since 1995) (m): The combination of sea-level rise scenarios due to global warming combined with vertical land movements.</t>
  </si>
  <si>
    <t>Salinisation costs (millions US$/yr): Total costs of salinity intrusion.</t>
  </si>
  <si>
    <t>Sea dike costs (millions US$/yr): The total cost of building sea dikes. Maintenance and operation costs are not included.</t>
  </si>
  <si>
    <t>Sea flood costs (millions US$/yr): Total cost expected from sea floods.</t>
  </si>
  <si>
    <t>Monetary value – coastal forest (millions US$): The value of coastal forests based on population and GDP.</t>
  </si>
  <si>
    <t>Monetary value – freshwater marsh (millions US$): The value of freshwater marsh based on population and GDP.</t>
  </si>
  <si>
    <t>Monetary value – high unvegetated wetland (millions US$): The value of high unvegetated wetland based on population and GDP.</t>
  </si>
  <si>
    <t>Monetary value – low unvegetated wetland (millions US$): The value of low unvegetated wetland based on population and GDP.</t>
  </si>
  <si>
    <t>Monetary value – mangrove (millions US$): The value of high unvegetated wetland based on population and GDP.</t>
  </si>
  <si>
    <t>Monetary value – saltmarsh (millions US$): The value of saltmarsh based on population and GDP.</t>
  </si>
  <si>
    <t xml:space="preserve">Total wetland monetary value (millions US$): </t>
  </si>
  <si>
    <t>Total value of wetlands (coastal forest, freshwater, high unvegetated wetland, low unvegetated wetland, mangroves and saltmarsh) based on population and GDP.</t>
  </si>
  <si>
    <t>Wetland nourishment costs (millions US$/yr): Total costs of wetland nourishment based (wetland nourishment has not been applied for these DIVA runs).</t>
  </si>
  <si>
    <t>Additionally, the following parameters have been reported in Appendix 2 for Tanzania and Kenya only:</t>
  </si>
  <si>
    <t>Basin nourishment costs (millions US$/year): Costs of beach nourishment for basins.</t>
  </si>
  <si>
    <t>Beach nourishment costs (millions US$/year): Costs of beach nourishment.</t>
  </si>
  <si>
    <t>Coastal length (km): Length of the coastline (also see Table 1).</t>
  </si>
  <si>
    <t>Land loss cost (millions US$/year): Total costs of land loss.</t>
  </si>
  <si>
    <t>Loss of flats (m2/year): Land loss due to indirect erosion.</t>
  </si>
  <si>
    <t>Basin demand for nourishment (m^3/year): Tidal basin demand for nourishment.</t>
  </si>
  <si>
    <t>Open water area (km2): Total area of open water created by wetland loss</t>
  </si>
  <si>
    <t>Potential flood plain (km2): Land area below the one in one thousand flood level, ignoring sea dikes.</t>
  </si>
  <si>
    <t>People potential flooded (thousands): People living below the 1000 year surge level.</t>
  </si>
  <si>
    <t>River dike cost (millions US$/yr): The total costs of build river dikes. Maintenance and operation costs are not included.</t>
  </si>
  <si>
    <t>River flood cost (millions US$/yr): Total cost expected from sea floods.</t>
  </si>
  <si>
    <t>Sand loss indirect (m3/year): Sand loss indirect on the open coast</t>
  </si>
  <si>
    <t>Sand loss total (m3/year): Total sand loss due to erosion, allowing for direct and indirect erosion, and beach nourishment</t>
  </si>
  <si>
    <t>Total wetland area (km2): Total wetland area (coastal forest, freshwater, high unvegetated wetland, low unvegetated wetland, mangroves and saltmarsh).</t>
  </si>
  <si>
    <t>Coastal forest area (km2): Area of coastal forest</t>
  </si>
  <si>
    <t>Freshwater marsh area (km2): Area of freshwater marsh.</t>
  </si>
  <si>
    <t>High unvegetated wetlands area (km2): Area of high unvegetated wetlands.</t>
  </si>
  <si>
    <t>Low unvegetated wetlands area (km2): Area of low unvegetated wetlands.</t>
  </si>
  <si>
    <t>Mangrove area (km2): Area of mangroves.</t>
  </si>
  <si>
    <t>Saltmarsh area (km2): Area of saltmarsh.</t>
  </si>
  <si>
    <r>
      <t xml:space="preserve">Land loss (submergence) (km2/yr): The change in land area below the 1 in 1 flood level, </t>
    </r>
    <r>
      <rPr>
        <b/>
        <sz val="10"/>
        <color indexed="8"/>
        <rFont val="Gill Sans MT"/>
        <family val="2"/>
      </rPr>
      <t>taking into account sea dikes.  Does that mean with adaptation?  If not, what does "taking into account sea dikes" mean?</t>
    </r>
  </si>
  <si>
    <t>Rahmstorf</t>
  </si>
  <si>
    <t>A1B</t>
  </si>
  <si>
    <t>With</t>
  </si>
  <si>
    <t>adaptation</t>
  </si>
  <si>
    <t>No</t>
  </si>
  <si>
    <t>A1FI</t>
  </si>
  <si>
    <t>high-range</t>
  </si>
  <si>
    <t>mid-range</t>
  </si>
  <si>
    <t>B1</t>
  </si>
  <si>
    <t>low-range</t>
  </si>
  <si>
    <t>SLR</t>
  </si>
  <si>
    <t>Table A-19. Case 4: Results by country, for the A1FI high-range SLR and A1FI socio-economic scenario for 2000, without adaptation</t>
  </si>
  <si>
    <t>Tanzania</t>
  </si>
  <si>
    <t>Table A-22. Case 4: Results by country, for the A1FI high-range SLR and A1FI socio-economic scenario for 2050, without adaptation</t>
  </si>
  <si>
    <t>Table A-21. Case 4: Results by country, for the A1FI high-range SLR and A1FI socio-economic scenario for 2030, without adaptation</t>
  </si>
  <si>
    <t>Table A-20. Case 4: Results by country, for the A1FI high-range SLR and A1FI socio-economic scenario for 2025, without adaptation</t>
  </si>
  <si>
    <t>Table A-23. Case 4: Results by country, for the A1FI high-range SLR and A1FI socio-economic scenario for 2075, without adaptation</t>
  </si>
  <si>
    <t>Table A-24. Case 4: Results by country, for the A1FI high-range SLR and A1FI socio-economic scenario for 2100, without adaptation</t>
  </si>
  <si>
    <t>WITH CLIMATE CHANGE</t>
  </si>
  <si>
    <t>WITHOUT CLIMATE CHANGE</t>
  </si>
  <si>
    <t>Table A-67. Case 12: Results by country, for No SLR and A1FI socio-economic scenario for 2000, without adaptation</t>
  </si>
  <si>
    <t>Table A-68. Case 12: Results by country, for No SLR and A1FI socio-economic scenario for 2025, without adaptation</t>
  </si>
  <si>
    <t>Table A-69. Case 12: Results by country, for No SLR and A1FI socio-economic scenario for 2030, without adaptation</t>
  </si>
  <si>
    <t>Table A-70. Case 12: Results by country, for No SLR and A1FI socio-economic scenario for 2050, without adaptation</t>
  </si>
  <si>
    <t>Table A-71. Case 12: Results by country, for No SLR and A1FI socio-economic scenario for 2075, without adaptation</t>
  </si>
  <si>
    <t>Table A-72. Case 12: Results by country, for No SLR and A1FI socio-economic scenario for 2100, without adaptation</t>
  </si>
  <si>
    <t>Impact of Climate Change - AIFI socioeconomic scenario - 2000</t>
  </si>
  <si>
    <t>Impact of Climate Change - AIFI socioeconomic scenario - 2025</t>
  </si>
  <si>
    <t>Impact of Climate Change - AIFI socioeconomic scenario - 2030</t>
  </si>
  <si>
    <t>Impact of Climate Change - AIFI socioeconomic scenario - 2050</t>
  </si>
  <si>
    <t>Impact of Climate Change - AIFI socioeconomic scenario - 2075</t>
  </si>
  <si>
    <t>Impact of Climate Change - AIFI socioeconomic scenario - 2100</t>
  </si>
  <si>
    <t>COMPARISON NO SLR WITH SLR &amp; NO ADAPTATION</t>
  </si>
  <si>
    <t>€</t>
  </si>
  <si>
    <t>cost of force migration p/cap</t>
  </si>
  <si>
    <t>cost of forced migration p/year</t>
  </si>
  <si>
    <t>Forced migration costs CUMULA-TIVE OR ANNUAL?</t>
  </si>
  <si>
    <t>Annual forced migration since previous time</t>
  </si>
  <si>
    <t>Table A-31. Case 6: Results by country, for the A1B mid-range SLR and A1B socio-economic scenario for 2000, without adaptation</t>
  </si>
  <si>
    <t>Table A-32. Case 6: Results by country, for the A1B mid-range SLR and A1B socio-economic scenario for 2025, without adaptation</t>
  </si>
  <si>
    <t>Table A-33. Case 6: Results by country, for the A1B mid-range SLR and A1B socio-economic scenario for 2030, without adaptation</t>
  </si>
  <si>
    <t>Table A-34. Case 6: Results by country, for the A1B mid-range SLR and A1B socio-economic scenario for 2050, without adaptation</t>
  </si>
  <si>
    <t>Table A-35. Case 6: Results by country, for the A1B mid-range SLR and A1B socio-economic scenario for 2075, without adaptation</t>
  </si>
  <si>
    <t>Table A-36. Case 6: Results by country, for the A1B mid-range SLR and A1B socio-economic scenario for 2100, without adaptation</t>
  </si>
  <si>
    <t>Table A-55. Case 10: Results by country, for No SLR and A1B socio-economic scenario for 2000, without adaptation</t>
  </si>
  <si>
    <t>Table A-56. Case 10: Results by country, for No SLR and A1B socio-economic scenario for 2025, without adaptation</t>
  </si>
  <si>
    <t>Table A-57. Case 10: Results by country, for No SLR and A1B socio-economic scenario for 2030, without adaptation</t>
  </si>
  <si>
    <t>Table A-58. Case 10: Results by country, for No SLR and A1B socio-economic scenario for 2050, without adaptation</t>
  </si>
  <si>
    <t>Table A-59. Case 10: Results by country, for No SLR and A1B socio-economic scenario for 2075, without adaptation</t>
  </si>
  <si>
    <t>Table A-60. Case 10: Results by country, for No SLR and A1B socio-economic scenario for 2100, without adaptation</t>
  </si>
  <si>
    <t>0,9</t>
  </si>
  <si>
    <t>Table A-43. Case 8: Results by country, for the B1 low-range and B1 socio-economic scenario for 2000, without adaptation</t>
  </si>
  <si>
    <t>Table A-44. Case 8: Results by country, for the B1 low-range and B1 socio-economic scenario for 2025, without adaptation</t>
  </si>
  <si>
    <t>Table A-45. Case 8: Results by country, for the B1 low-range and B1 socio-economic scenario for 2030, without adaptation</t>
  </si>
  <si>
    <t>Table A-46. Case 8: Results by country, for the B1 low-range and B1 socio-economic scenario for 2050, without adaptation)</t>
  </si>
  <si>
    <t>Table A-47. Case 8: Results by country, for the B1 low-range and B1 socio-economic scenario for 2075, without adaptation</t>
  </si>
  <si>
    <t>Table A-48. Case 8: Results by country, for the B1 low-range and B1 socio-economic scenario for 2100, without adaptation</t>
  </si>
  <si>
    <t>Table A-79. Case 14: Results by country, for No SLR and B1 socio-economic scenario for 2000, without adaptation</t>
  </si>
  <si>
    <t>Table A-80. Case 14: Results by country, for No SLR and B1 socio-economic scenario for 2025, without adaptation</t>
  </si>
  <si>
    <t>Table A-81. Case 14: Results by country, for No SLR and B1 socio-economic scenario for 2030, without adaptation</t>
  </si>
  <si>
    <t>Table A-82. Case 14: Results by country, for No SLR and B1 socio-economic scenario for 2050, without adaptation</t>
  </si>
  <si>
    <t>Table A-83. Case 14: Results by country, for No SLR and B1 socio-economic scenario for 2075, without adaptation</t>
  </si>
  <si>
    <t>Table A-84. Case 14: Results by country, for No SLR and B1 socio-economic scenario for 2100, without adaptation</t>
  </si>
  <si>
    <t>Summary table:  Costs imposed by Climate Change</t>
  </si>
  <si>
    <t>A1F1</t>
  </si>
  <si>
    <t>TOTALS:</t>
  </si>
  <si>
    <t>Plains</t>
  </si>
  <si>
    <t>Horn</t>
  </si>
  <si>
    <t>Costs attributable to climate change in the absence of adaptation, 2000-2100</t>
  </si>
  <si>
    <t>(a) Positive values indicate a loss due to CC</t>
  </si>
  <si>
    <t>(b)  Negative values indicate a loss due to CC</t>
  </si>
  <si>
    <t>Brown et al, pp. 18-20</t>
  </si>
  <si>
    <t>Cases:</t>
  </si>
  <si>
    <t>Reported parameters:</t>
  </si>
  <si>
    <t>cost of forced migration p/cap</t>
  </si>
  <si>
    <t>Based on Brown et al reported residual damage costs</t>
  </si>
  <si>
    <t>Residual Costs from Brown et al, $US millions (a)</t>
  </si>
  <si>
    <t>Costs due to loss of wetlands, $US millions (b)</t>
  </si>
  <si>
    <t>Total Costs, $US millions (a)</t>
  </si>
  <si>
    <t>GDP</t>
  </si>
  <si>
    <t>Costs due to sea level rise under three climate scenarios, in $US 1000s</t>
  </si>
  <si>
    <t>`</t>
  </si>
  <si>
    <t>A1F1 SRES</t>
  </si>
  <si>
    <t>A1B SRES</t>
  </si>
  <si>
    <t>B1 SRES</t>
  </si>
  <si>
    <t>Costs due to sea level rise under three climate scenarios, in $US millions</t>
  </si>
  <si>
    <t>Sea Level Rise March 2011:  NOTES</t>
  </si>
  <si>
    <t>This spreadsheet contains the calculations pertaining to sea level rise.  The source for all of these data is:</t>
  </si>
  <si>
    <t xml:space="preserve">School of Civil Engineering and the Environment, University of Southampton, Southampton, UK  </t>
  </si>
  <si>
    <t>Available at http://www.unep.org/climatechange/adaptation/Portals/133/documents/AdaptCost/ 9%20Sea%20Level%20Rise%20Report%20Jan%202010.pdf</t>
  </si>
  <si>
    <t>Our work relied on tables pertaining to SRES A1F1, A1B, and B1.  The overview numbers for those scenarios are provided in the worksheets</t>
  </si>
  <si>
    <t>with the corresponding names.  Columns highlighted in light blue have been calculated in the course of our analysis,</t>
  </si>
  <si>
    <t xml:space="preserve">in order to better understand the data in the Brown et al tables.  </t>
  </si>
  <si>
    <t>The worksheet entitled "Summary of costs" provides the summary data used in the report.</t>
  </si>
  <si>
    <t>Underlying information as copied directly from the Brown et al paper are in the "notes" worksheets.</t>
  </si>
  <si>
    <r>
      <t>Brown, Sally, Abiy S. Kebede and Robert J. Nicholls, 2009.  "Sea</t>
    </r>
    <r>
      <rPr>
        <sz val="10"/>
        <color indexed="8"/>
        <rFont val="Cambria"/>
        <family val="1"/>
      </rPr>
      <t>‐</t>
    </r>
    <r>
      <rPr>
        <sz val="10"/>
        <color indexed="8"/>
        <rFont val="Gill Sans MT"/>
        <family val="2"/>
      </rPr>
      <t xml:space="preserve">Level Rise and Impacts in Africa, 2000 to 2100"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</si>
</sst>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00"/>
    <numFmt numFmtId="170" formatCode="&quot;$&quot;#,##0"/>
    <numFmt numFmtId="171" formatCode="#,##0.0000"/>
    <numFmt numFmtId="172" formatCode="0.00000"/>
    <numFmt numFmtId="173" formatCode="#,##0.000000"/>
    <numFmt numFmtId="174" formatCode="0.0000"/>
    <numFmt numFmtId="175" formatCode="#,##0.00000"/>
  </numFmts>
  <fonts count="11">
    <font>
      <sz val="10"/>
      <name val="Gill Sans MT"/>
      <family val="0"/>
    </font>
    <font>
      <sz val="8"/>
      <name val="Gill Sans MT"/>
      <family val="0"/>
    </font>
    <font>
      <sz val="10"/>
      <color indexed="8"/>
      <name val="Gill Sans MT"/>
      <family val="0"/>
    </font>
    <font>
      <b/>
      <sz val="10"/>
      <color indexed="8"/>
      <name val="Gill Sans MT"/>
      <family val="2"/>
    </font>
    <font>
      <sz val="10"/>
      <name val="TimesNewRomanPSMT"/>
      <family val="0"/>
    </font>
    <font>
      <b/>
      <sz val="10"/>
      <name val="Gill Sans MT"/>
      <family val="2"/>
    </font>
    <font>
      <u val="single"/>
      <sz val="10"/>
      <color indexed="12"/>
      <name val="Gill Sans MT"/>
      <family val="0"/>
    </font>
    <font>
      <u val="single"/>
      <sz val="10"/>
      <color indexed="36"/>
      <name val="Gill Sans MT"/>
      <family val="0"/>
    </font>
    <font>
      <b/>
      <sz val="12"/>
      <name val="Gill Sans MT"/>
      <family val="2"/>
    </font>
    <font>
      <sz val="11"/>
      <name val="Gill Sans MT"/>
      <family val="0"/>
    </font>
    <font>
      <sz val="10"/>
      <color indexed="8"/>
      <name val="Cambria"/>
      <family val="1"/>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9"/>
        <bgColor indexed="64"/>
      </patternFill>
    </fill>
    <fill>
      <patternFill patternType="solid">
        <fgColor indexed="61"/>
        <bgColor indexed="64"/>
      </patternFill>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Alignment="1">
      <alignment wrapText="1"/>
    </xf>
    <xf numFmtId="0" fontId="0" fillId="2" borderId="0" xfId="0" applyFill="1" applyAlignment="1">
      <alignment/>
    </xf>
    <xf numFmtId="0" fontId="0" fillId="0" borderId="0" xfId="0" applyFill="1" applyAlignment="1">
      <alignment/>
    </xf>
    <xf numFmtId="0" fontId="0" fillId="0" borderId="1" xfId="0" applyBorder="1" applyAlignment="1">
      <alignment/>
    </xf>
    <xf numFmtId="0" fontId="0" fillId="0" borderId="2" xfId="0" applyBorder="1" applyAlignment="1">
      <alignment wrapText="1"/>
    </xf>
    <xf numFmtId="0" fontId="0" fillId="3" borderId="2"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4" xfId="0" applyBorder="1" applyAlignment="1">
      <alignment/>
    </xf>
    <xf numFmtId="0" fontId="0" fillId="0" borderId="5" xfId="0" applyBorder="1" applyAlignment="1">
      <alignment/>
    </xf>
    <xf numFmtId="0" fontId="0" fillId="0" borderId="6" xfId="0" applyBorder="1" applyAlignment="1">
      <alignment wrapText="1"/>
    </xf>
    <xf numFmtId="0" fontId="0" fillId="0" borderId="6" xfId="0" applyBorder="1" applyAlignment="1">
      <alignment/>
    </xf>
    <xf numFmtId="0" fontId="0" fillId="4" borderId="6"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2" xfId="0" applyBorder="1" applyAlignment="1">
      <alignment/>
    </xf>
    <xf numFmtId="0" fontId="0" fillId="0" borderId="3"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4" fillId="0" borderId="0" xfId="0" applyFont="1" applyAlignment="1">
      <alignment horizontal="left"/>
    </xf>
    <xf numFmtId="0" fontId="0" fillId="0" borderId="0" xfId="0" applyAlignment="1">
      <alignment horizontal="left"/>
    </xf>
    <xf numFmtId="0" fontId="4" fillId="2" borderId="0" xfId="0" applyFont="1" applyFill="1" applyAlignment="1">
      <alignment horizontal="left"/>
    </xf>
    <xf numFmtId="0" fontId="0" fillId="2" borderId="0" xfId="0" applyFill="1" applyAlignment="1">
      <alignment horizontal="left"/>
    </xf>
    <xf numFmtId="0" fontId="4" fillId="6" borderId="0" xfId="0" applyFont="1" applyFill="1" applyAlignment="1">
      <alignment horizontal="left"/>
    </xf>
    <xf numFmtId="0" fontId="0" fillId="6" borderId="0" xfId="0" applyFill="1" applyAlignment="1">
      <alignment horizontal="left"/>
    </xf>
    <xf numFmtId="0" fontId="4" fillId="7" borderId="0" xfId="0" applyFont="1" applyFill="1" applyAlignment="1">
      <alignment horizontal="left"/>
    </xf>
    <xf numFmtId="0" fontId="0" fillId="7" borderId="0" xfId="0" applyFill="1" applyAlignment="1">
      <alignment horizontal="left"/>
    </xf>
    <xf numFmtId="0" fontId="0" fillId="0" borderId="7" xfId="0" applyBorder="1" applyAlignment="1">
      <alignment/>
    </xf>
    <xf numFmtId="0" fontId="0" fillId="0" borderId="14" xfId="0" applyBorder="1" applyAlignment="1">
      <alignment/>
    </xf>
    <xf numFmtId="0" fontId="0" fillId="0" borderId="0" xfId="0" applyFill="1" applyBorder="1" applyAlignment="1">
      <alignment/>
    </xf>
    <xf numFmtId="0" fontId="0" fillId="0" borderId="0" xfId="0" applyFill="1" applyBorder="1" applyAlignment="1">
      <alignment wrapText="1"/>
    </xf>
    <xf numFmtId="0" fontId="0" fillId="8" borderId="0" xfId="0" applyFill="1" applyAlignment="1">
      <alignment/>
    </xf>
    <xf numFmtId="20" fontId="0" fillId="8" borderId="0" xfId="0" applyNumberFormat="1" applyFill="1" applyAlignment="1">
      <alignment/>
    </xf>
    <xf numFmtId="0" fontId="5" fillId="8" borderId="0" xfId="0" applyFont="1" applyFill="1" applyAlignment="1">
      <alignment/>
    </xf>
    <xf numFmtId="0" fontId="0" fillId="9" borderId="0" xfId="0" applyFill="1" applyAlignment="1">
      <alignment/>
    </xf>
    <xf numFmtId="0" fontId="0" fillId="9" borderId="0" xfId="0" applyFill="1" applyBorder="1" applyAlignment="1">
      <alignment/>
    </xf>
    <xf numFmtId="0" fontId="0" fillId="4" borderId="0" xfId="0" applyFill="1" applyAlignment="1">
      <alignment/>
    </xf>
    <xf numFmtId="0" fontId="0" fillId="4" borderId="0" xfId="0" applyFill="1" applyBorder="1" applyAlignment="1">
      <alignment/>
    </xf>
    <xf numFmtId="0" fontId="0" fillId="4" borderId="6" xfId="0" applyFill="1" applyBorder="1" applyAlignment="1">
      <alignment/>
    </xf>
    <xf numFmtId="168" fontId="0" fillId="0" borderId="0" xfId="0" applyNumberFormat="1" applyFill="1" applyBorder="1" applyAlignment="1">
      <alignment/>
    </xf>
    <xf numFmtId="0" fontId="0" fillId="10" borderId="0" xfId="0" applyFill="1" applyAlignment="1">
      <alignment/>
    </xf>
    <xf numFmtId="0" fontId="0" fillId="10" borderId="6" xfId="0" applyFill="1" applyBorder="1" applyAlignment="1">
      <alignment/>
    </xf>
    <xf numFmtId="0" fontId="2" fillId="0" borderId="0" xfId="0" applyFont="1" applyFill="1" applyBorder="1" applyAlignment="1">
      <alignment/>
    </xf>
    <xf numFmtId="0" fontId="0" fillId="0" borderId="0" xfId="0" applyFont="1" applyAlignment="1">
      <alignment/>
    </xf>
    <xf numFmtId="0" fontId="0" fillId="0" borderId="6" xfId="0" applyFill="1" applyBorder="1" applyAlignment="1">
      <alignment/>
    </xf>
    <xf numFmtId="0" fontId="0" fillId="4" borderId="0" xfId="0" applyFill="1" applyBorder="1" applyAlignment="1">
      <alignment wrapText="1"/>
    </xf>
    <xf numFmtId="0" fontId="0" fillId="5" borderId="0" xfId="0" applyFill="1" applyBorder="1" applyAlignment="1">
      <alignment wrapText="1"/>
    </xf>
    <xf numFmtId="4" fontId="0" fillId="0" borderId="0" xfId="0" applyNumberFormat="1" applyAlignment="1">
      <alignment/>
    </xf>
    <xf numFmtId="4" fontId="0" fillId="0" borderId="1" xfId="0" applyNumberFormat="1" applyBorder="1" applyAlignment="1">
      <alignment/>
    </xf>
    <xf numFmtId="4" fontId="0" fillId="0" borderId="2" xfId="0" applyNumberFormat="1" applyBorder="1" applyAlignment="1">
      <alignment/>
    </xf>
    <xf numFmtId="4" fontId="0" fillId="0" borderId="3" xfId="0" applyNumberFormat="1" applyBorder="1" applyAlignment="1">
      <alignment/>
    </xf>
    <xf numFmtId="4" fontId="0" fillId="0" borderId="4" xfId="0" applyNumberFormat="1" applyBorder="1" applyAlignment="1">
      <alignment/>
    </xf>
    <xf numFmtId="4" fontId="0" fillId="0" borderId="5" xfId="0" applyNumberFormat="1" applyBorder="1" applyAlignment="1">
      <alignment/>
    </xf>
    <xf numFmtId="4" fontId="0" fillId="0" borderId="11" xfId="0" applyNumberFormat="1" applyBorder="1" applyAlignment="1">
      <alignment/>
    </xf>
    <xf numFmtId="4" fontId="0" fillId="0" borderId="12" xfId="0" applyNumberFormat="1" applyBorder="1" applyAlignment="1">
      <alignment/>
    </xf>
    <xf numFmtId="4" fontId="0" fillId="0" borderId="0" xfId="0" applyNumberFormat="1" applyBorder="1" applyAlignment="1">
      <alignment/>
    </xf>
    <xf numFmtId="4" fontId="0" fillId="0" borderId="13" xfId="0" applyNumberFormat="1" applyBorder="1" applyAlignment="1">
      <alignment/>
    </xf>
    <xf numFmtId="4" fontId="5" fillId="0" borderId="1" xfId="0" applyNumberFormat="1" applyFont="1" applyBorder="1" applyAlignment="1">
      <alignment/>
    </xf>
    <xf numFmtId="4" fontId="5" fillId="0" borderId="12" xfId="0" applyNumberFormat="1" applyFont="1" applyBorder="1" applyAlignment="1">
      <alignment/>
    </xf>
    <xf numFmtId="4" fontId="5" fillId="0" borderId="4" xfId="0" applyNumberFormat="1" applyFont="1" applyBorder="1" applyAlignment="1">
      <alignment/>
    </xf>
    <xf numFmtId="4" fontId="5" fillId="0" borderId="0" xfId="0" applyNumberFormat="1" applyFont="1" applyAlignment="1">
      <alignment/>
    </xf>
    <xf numFmtId="0" fontId="5" fillId="0" borderId="14" xfId="0" applyNumberFormat="1" applyFont="1" applyBorder="1" applyAlignment="1">
      <alignment/>
    </xf>
    <xf numFmtId="0" fontId="5" fillId="0" borderId="6" xfId="0" applyNumberFormat="1" applyFont="1" applyBorder="1" applyAlignment="1">
      <alignment/>
    </xf>
    <xf numFmtId="0" fontId="5" fillId="0" borderId="7" xfId="0" applyNumberFormat="1" applyFont="1" applyBorder="1" applyAlignment="1">
      <alignment/>
    </xf>
    <xf numFmtId="0" fontId="5" fillId="0" borderId="3" xfId="0" applyNumberFormat="1" applyFont="1" applyBorder="1" applyAlignment="1">
      <alignment/>
    </xf>
    <xf numFmtId="0" fontId="5" fillId="0" borderId="1" xfId="0" applyNumberFormat="1" applyFont="1" applyBorder="1" applyAlignment="1">
      <alignment/>
    </xf>
    <xf numFmtId="0" fontId="5" fillId="0" borderId="2" xfId="0" applyNumberFormat="1" applyFont="1" applyBorder="1" applyAlignment="1">
      <alignment/>
    </xf>
    <xf numFmtId="4" fontId="5" fillId="0" borderId="8" xfId="0" applyNumberFormat="1" applyFont="1" applyBorder="1" applyAlignment="1">
      <alignment/>
    </xf>
    <xf numFmtId="4" fontId="5" fillId="0" borderId="10" xfId="0" applyNumberFormat="1" applyFont="1" applyBorder="1" applyAlignment="1">
      <alignment/>
    </xf>
    <xf numFmtId="4" fontId="5" fillId="0" borderId="15" xfId="0" applyNumberFormat="1" applyFont="1" applyBorder="1" applyAlignment="1">
      <alignment/>
    </xf>
    <xf numFmtId="4" fontId="8" fillId="0" borderId="0" xfId="0" applyNumberFormat="1" applyFont="1" applyAlignment="1">
      <alignment/>
    </xf>
    <xf numFmtId="0" fontId="8" fillId="0" borderId="0" xfId="0" applyFont="1" applyAlignment="1">
      <alignment/>
    </xf>
    <xf numFmtId="168" fontId="0" fillId="0" borderId="0" xfId="0" applyNumberFormat="1" applyAlignment="1">
      <alignment/>
    </xf>
    <xf numFmtId="0" fontId="5" fillId="11" borderId="0" xfId="0" applyFont="1" applyFill="1" applyAlignment="1">
      <alignment/>
    </xf>
    <xf numFmtId="0" fontId="0" fillId="11" borderId="0" xfId="0" applyFill="1" applyAlignment="1">
      <alignment/>
    </xf>
    <xf numFmtId="20" fontId="0" fillId="11" borderId="0" xfId="0" applyNumberFormat="1" applyFill="1" applyAlignment="1">
      <alignment/>
    </xf>
    <xf numFmtId="0" fontId="5" fillId="5" borderId="0" xfId="0" applyFont="1" applyFill="1" applyAlignment="1">
      <alignment/>
    </xf>
    <xf numFmtId="0" fontId="0" fillId="5" borderId="0" xfId="0" applyFill="1" applyAlignment="1">
      <alignment/>
    </xf>
    <xf numFmtId="4" fontId="5" fillId="0" borderId="9" xfId="0" applyNumberFormat="1" applyFont="1" applyBorder="1" applyAlignment="1">
      <alignment/>
    </xf>
    <xf numFmtId="0" fontId="5" fillId="0" borderId="0" xfId="0" applyNumberFormat="1" applyFont="1" applyBorder="1" applyAlignment="1">
      <alignment/>
    </xf>
    <xf numFmtId="170" fontId="0" fillId="0" borderId="2" xfId="0" applyNumberFormat="1" applyBorder="1" applyAlignment="1">
      <alignment/>
    </xf>
    <xf numFmtId="170" fontId="0" fillId="0" borderId="3" xfId="0" applyNumberFormat="1" applyBorder="1" applyAlignment="1">
      <alignment/>
    </xf>
    <xf numFmtId="170" fontId="0" fillId="0" borderId="0" xfId="0" applyNumberFormat="1" applyBorder="1" applyAlignment="1">
      <alignment/>
    </xf>
    <xf numFmtId="170" fontId="0" fillId="0" borderId="13" xfId="0" applyNumberFormat="1" applyBorder="1" applyAlignment="1">
      <alignment/>
    </xf>
    <xf numFmtId="170" fontId="0" fillId="0" borderId="1" xfId="0" applyNumberFormat="1" applyBorder="1" applyAlignment="1">
      <alignment/>
    </xf>
    <xf numFmtId="170" fontId="0" fillId="0" borderId="12" xfId="0" applyNumberFormat="1" applyBorder="1" applyAlignment="1">
      <alignment/>
    </xf>
    <xf numFmtId="4" fontId="0" fillId="0" borderId="10" xfId="0" applyNumberFormat="1" applyBorder="1" applyAlignment="1">
      <alignment/>
    </xf>
    <xf numFmtId="171" fontId="0" fillId="0" borderId="11" xfId="0" applyNumberFormat="1" applyBorder="1" applyAlignment="1">
      <alignment/>
    </xf>
    <xf numFmtId="171" fontId="0" fillId="0" borderId="0" xfId="0" applyNumberFormat="1" applyAlignment="1">
      <alignment/>
    </xf>
    <xf numFmtId="171" fontId="0" fillId="0" borderId="13" xfId="0" applyNumberFormat="1" applyBorder="1" applyAlignment="1">
      <alignment/>
    </xf>
    <xf numFmtId="172" fontId="0" fillId="0" borderId="0" xfId="0" applyNumberFormat="1" applyAlignment="1">
      <alignment/>
    </xf>
    <xf numFmtId="4" fontId="0" fillId="0" borderId="14" xfId="0" applyNumberFormat="1" applyBorder="1" applyAlignment="1">
      <alignment/>
    </xf>
    <xf numFmtId="4" fontId="0" fillId="0" borderId="7" xfId="0" applyNumberFormat="1" applyBorder="1" applyAlignment="1">
      <alignment/>
    </xf>
    <xf numFmtId="173" fontId="0" fillId="0" borderId="0" xfId="0" applyNumberFormat="1" applyAlignment="1">
      <alignment/>
    </xf>
    <xf numFmtId="4" fontId="0" fillId="0" borderId="6" xfId="0" applyNumberFormat="1" applyBorder="1" applyAlignment="1">
      <alignment/>
    </xf>
    <xf numFmtId="170" fontId="0" fillId="0" borderId="14" xfId="0" applyNumberFormat="1" applyBorder="1" applyAlignment="1">
      <alignment/>
    </xf>
    <xf numFmtId="170" fontId="0" fillId="0" borderId="6" xfId="0" applyNumberFormat="1" applyBorder="1" applyAlignment="1">
      <alignment/>
    </xf>
    <xf numFmtId="170" fontId="0" fillId="0" borderId="7" xfId="0" applyNumberFormat="1" applyBorder="1" applyAlignment="1">
      <alignment/>
    </xf>
    <xf numFmtId="4" fontId="0" fillId="0" borderId="9" xfId="0" applyNumberFormat="1" applyBorder="1" applyAlignment="1">
      <alignment/>
    </xf>
    <xf numFmtId="170" fontId="0" fillId="0" borderId="4" xfId="0" applyNumberFormat="1" applyBorder="1" applyAlignment="1">
      <alignment/>
    </xf>
    <xf numFmtId="170" fontId="0" fillId="0" borderId="5" xfId="0" applyNumberFormat="1" applyBorder="1" applyAlignment="1">
      <alignment/>
    </xf>
    <xf numFmtId="170" fontId="0" fillId="0" borderId="11" xfId="0" applyNumberFormat="1" applyBorder="1" applyAlignment="1">
      <alignment/>
    </xf>
    <xf numFmtId="174" fontId="0" fillId="0" borderId="0" xfId="0" applyNumberFormat="1" applyAlignment="1">
      <alignment/>
    </xf>
    <xf numFmtId="175" fontId="0" fillId="0" borderId="0" xfId="0" applyNumberFormat="1" applyAlignment="1">
      <alignment/>
    </xf>
    <xf numFmtId="0" fontId="0" fillId="0" borderId="0" xfId="0" applyBorder="1" applyAlignment="1">
      <alignment wrapText="1"/>
    </xf>
    <xf numFmtId="0" fontId="2" fillId="2" borderId="4" xfId="0" applyFont="1" applyFill="1" applyBorder="1" applyAlignment="1">
      <alignment/>
    </xf>
    <xf numFmtId="0" fontId="2" fillId="2" borderId="5"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12" xfId="0" applyFill="1" applyBorder="1" applyAlignment="1">
      <alignment/>
    </xf>
    <xf numFmtId="0" fontId="0" fillId="2" borderId="0" xfId="0" applyFill="1" applyBorder="1" applyAlignment="1">
      <alignment/>
    </xf>
    <xf numFmtId="4" fontId="0" fillId="0" borderId="2" xfId="0" applyNumberFormat="1" applyFill="1" applyBorder="1" applyAlignment="1">
      <alignment/>
    </xf>
    <xf numFmtId="4" fontId="0" fillId="0" borderId="0" xfId="0" applyNumberFormat="1" applyFill="1" applyBorder="1" applyAlignment="1">
      <alignment/>
    </xf>
    <xf numFmtId="4" fontId="0" fillId="0" borderId="5" xfId="0" applyNumberFormat="1" applyFill="1" applyBorder="1" applyAlignment="1">
      <alignment/>
    </xf>
    <xf numFmtId="0" fontId="5" fillId="2" borderId="0" xfId="0" applyFont="1" applyFill="1" applyAlignment="1">
      <alignment/>
    </xf>
    <xf numFmtId="4" fontId="5" fillId="0" borderId="0" xfId="0" applyNumberFormat="1" applyFont="1" applyBorder="1" applyAlignment="1">
      <alignment/>
    </xf>
    <xf numFmtId="169" fontId="0" fillId="0" borderId="0" xfId="0" applyNumberFormat="1" applyBorder="1" applyAlignment="1">
      <alignment/>
    </xf>
    <xf numFmtId="4" fontId="0" fillId="0" borderId="8" xfId="0" applyNumberFormat="1" applyBorder="1" applyAlignment="1">
      <alignment/>
    </xf>
    <xf numFmtId="0" fontId="8" fillId="12" borderId="0" xfId="0" applyFont="1" applyFill="1" applyAlignment="1">
      <alignment/>
    </xf>
    <xf numFmtId="0" fontId="0" fillId="12" borderId="0" xfId="0" applyFill="1" applyAlignment="1">
      <alignment/>
    </xf>
    <xf numFmtId="0" fontId="9"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4" fontId="5" fillId="0" borderId="14" xfId="0" applyNumberFormat="1"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4" fontId="0" fillId="0" borderId="14" xfId="0" applyNumberFormat="1" applyBorder="1" applyAlignment="1">
      <alignment/>
    </xf>
    <xf numFmtId="0" fontId="0" fillId="0" borderId="6" xfId="0" applyBorder="1" applyAlignment="1">
      <alignment/>
    </xf>
    <xf numFmtId="0" fontId="0" fillId="0" borderId="7" xfId="0" applyBorder="1" applyAlignment="1">
      <alignment/>
    </xf>
    <xf numFmtId="4" fontId="0" fillId="0" borderId="14" xfId="0" applyNumberFormat="1" applyBorder="1" applyAlignment="1">
      <alignment horizontal="center"/>
    </xf>
    <xf numFmtId="4" fontId="0" fillId="0" borderId="6" xfId="0" applyNumberFormat="1" applyBorder="1" applyAlignment="1">
      <alignment horizontal="center"/>
    </xf>
    <xf numFmtId="4" fontId="0" fillId="0" borderId="7"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onomic%20and%20population%20data%20March%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GDP Current and projected"/>
      <sheetName val="Ag GDP projections"/>
      <sheetName val="GDP growth IMF"/>
      <sheetName val="Population"/>
      <sheetName val="Population projections"/>
    </sheetNames>
    <sheetDataSet>
      <sheetData sheetId="1">
        <row r="101">
          <cell r="C101">
            <v>14165.914608258214</v>
          </cell>
          <cell r="W101">
            <v>67394.92698281306</v>
          </cell>
          <cell r="AV101">
            <v>498548.05495531694</v>
          </cell>
          <cell r="BU101">
            <v>3767537.3902693037</v>
          </cell>
          <cell r="CT101">
            <v>28695694.275255706</v>
          </cell>
        </row>
        <row r="103">
          <cell r="C103">
            <v>13736.871080673802</v>
          </cell>
          <cell r="W103">
            <v>54399.61005647838</v>
          </cell>
          <cell r="AV103">
            <v>310860.0057717659</v>
          </cell>
          <cell r="BU103">
            <v>1814883.3433682355</v>
          </cell>
          <cell r="CT103">
            <v>10781267.353149194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48"/>
  </sheetPr>
  <dimension ref="A2:J49"/>
  <sheetViews>
    <sheetView workbookViewId="0" topLeftCell="B1">
      <selection activeCell="B13" sqref="B13"/>
    </sheetView>
  </sheetViews>
  <sheetFormatPr defaultColWidth="9.140625" defaultRowHeight="15"/>
  <cols>
    <col min="1" max="1" width="94.57421875" style="0" customWidth="1"/>
  </cols>
  <sheetData>
    <row r="2" ht="15">
      <c r="A2" t="s">
        <v>149</v>
      </c>
    </row>
    <row r="3" ht="19.5">
      <c r="A3" s="77" t="s">
        <v>151</v>
      </c>
    </row>
    <row r="5" spans="1:5" ht="46.5">
      <c r="A5" s="1" t="s">
        <v>35</v>
      </c>
      <c r="E5" s="77" t="s">
        <v>150</v>
      </c>
    </row>
    <row r="6" spans="1:10" ht="15">
      <c r="A6" s="1"/>
      <c r="E6" s="25">
        <v>1</v>
      </c>
      <c r="F6" s="26" t="s">
        <v>78</v>
      </c>
      <c r="G6" s="26" t="s">
        <v>79</v>
      </c>
      <c r="H6" s="26"/>
      <c r="I6" s="26" t="s">
        <v>80</v>
      </c>
      <c r="J6" s="26" t="s">
        <v>81</v>
      </c>
    </row>
    <row r="7" spans="1:10" ht="30">
      <c r="A7" s="1" t="s">
        <v>36</v>
      </c>
      <c r="E7" s="25">
        <v>2</v>
      </c>
      <c r="F7" s="26" t="s">
        <v>78</v>
      </c>
      <c r="G7" s="26" t="s">
        <v>79</v>
      </c>
      <c r="H7" s="26"/>
      <c r="I7" s="26" t="s">
        <v>82</v>
      </c>
      <c r="J7" s="26" t="s">
        <v>81</v>
      </c>
    </row>
    <row r="8" spans="1:10" ht="30">
      <c r="A8" s="1" t="s">
        <v>37</v>
      </c>
      <c r="E8" s="25">
        <v>3</v>
      </c>
      <c r="F8" s="26" t="s">
        <v>83</v>
      </c>
      <c r="G8" s="26" t="s">
        <v>84</v>
      </c>
      <c r="H8" s="26" t="s">
        <v>83</v>
      </c>
      <c r="I8" s="26" t="s">
        <v>80</v>
      </c>
      <c r="J8" s="26" t="s">
        <v>81</v>
      </c>
    </row>
    <row r="9" spans="1:10" ht="30" customHeight="1">
      <c r="A9" s="1" t="s">
        <v>77</v>
      </c>
      <c r="E9" s="27">
        <v>4</v>
      </c>
      <c r="F9" s="28" t="s">
        <v>83</v>
      </c>
      <c r="G9" s="28" t="s">
        <v>84</v>
      </c>
      <c r="H9" s="28" t="s">
        <v>83</v>
      </c>
      <c r="I9" s="28" t="s">
        <v>82</v>
      </c>
      <c r="J9" s="28" t="s">
        <v>81</v>
      </c>
    </row>
    <row r="10" spans="1:10" ht="15">
      <c r="A10" s="1" t="s">
        <v>38</v>
      </c>
      <c r="E10" s="25">
        <v>5</v>
      </c>
      <c r="F10" s="26" t="s">
        <v>79</v>
      </c>
      <c r="G10" s="26" t="s">
        <v>85</v>
      </c>
      <c r="H10" s="26" t="s">
        <v>79</v>
      </c>
      <c r="I10" s="26" t="s">
        <v>80</v>
      </c>
      <c r="J10" s="26" t="s">
        <v>81</v>
      </c>
    </row>
    <row r="11" spans="1:10" ht="30">
      <c r="A11" s="1" t="s">
        <v>39</v>
      </c>
      <c r="E11" s="29">
        <v>6</v>
      </c>
      <c r="F11" s="30" t="s">
        <v>79</v>
      </c>
      <c r="G11" s="30" t="s">
        <v>85</v>
      </c>
      <c r="H11" s="30" t="s">
        <v>79</v>
      </c>
      <c r="I11" s="30" t="s">
        <v>82</v>
      </c>
      <c r="J11" s="30" t="s">
        <v>81</v>
      </c>
    </row>
    <row r="12" spans="1:10" ht="15">
      <c r="A12" s="1" t="s">
        <v>40</v>
      </c>
      <c r="E12" s="25">
        <v>7</v>
      </c>
      <c r="F12" s="26" t="s">
        <v>86</v>
      </c>
      <c r="G12" s="26" t="s">
        <v>87</v>
      </c>
      <c r="H12" s="26" t="s">
        <v>86</v>
      </c>
      <c r="I12" s="26" t="s">
        <v>80</v>
      </c>
      <c r="J12" s="26" t="s">
        <v>81</v>
      </c>
    </row>
    <row r="13" spans="1:10" ht="15">
      <c r="A13" s="1" t="s">
        <v>41</v>
      </c>
      <c r="E13" s="31">
        <v>8</v>
      </c>
      <c r="F13" s="32" t="s">
        <v>86</v>
      </c>
      <c r="G13" s="32" t="s">
        <v>87</v>
      </c>
      <c r="H13" s="32" t="s">
        <v>86</v>
      </c>
      <c r="I13" s="32" t="s">
        <v>82</v>
      </c>
      <c r="J13" s="32" t="s">
        <v>81</v>
      </c>
    </row>
    <row r="14" spans="1:10" ht="15">
      <c r="A14" s="1" t="s">
        <v>42</v>
      </c>
      <c r="E14" s="25">
        <v>9</v>
      </c>
      <c r="F14" s="26" t="s">
        <v>82</v>
      </c>
      <c r="G14" s="26" t="s">
        <v>88</v>
      </c>
      <c r="H14" s="26" t="s">
        <v>79</v>
      </c>
      <c r="I14" s="26" t="s">
        <v>80</v>
      </c>
      <c r="J14" s="26" t="s">
        <v>81</v>
      </c>
    </row>
    <row r="15" spans="1:10" ht="30">
      <c r="A15" s="1" t="s">
        <v>43</v>
      </c>
      <c r="E15" s="29">
        <v>10</v>
      </c>
      <c r="F15" s="30" t="s">
        <v>82</v>
      </c>
      <c r="G15" s="30" t="s">
        <v>88</v>
      </c>
      <c r="H15" s="30" t="s">
        <v>79</v>
      </c>
      <c r="I15" s="30" t="s">
        <v>82</v>
      </c>
      <c r="J15" s="30" t="s">
        <v>81</v>
      </c>
    </row>
    <row r="16" spans="1:10" ht="15">
      <c r="A16" s="1" t="s">
        <v>44</v>
      </c>
      <c r="E16" s="25">
        <v>11</v>
      </c>
      <c r="F16" s="26" t="s">
        <v>82</v>
      </c>
      <c r="G16" s="26" t="s">
        <v>88</v>
      </c>
      <c r="H16" s="26" t="s">
        <v>83</v>
      </c>
      <c r="I16" s="26" t="s">
        <v>80</v>
      </c>
      <c r="J16" s="26" t="s">
        <v>81</v>
      </c>
    </row>
    <row r="17" spans="1:10" ht="15" customHeight="1">
      <c r="A17" s="1" t="s">
        <v>45</v>
      </c>
      <c r="E17" s="27">
        <v>12</v>
      </c>
      <c r="F17" s="28" t="s">
        <v>82</v>
      </c>
      <c r="G17" s="28" t="s">
        <v>88</v>
      </c>
      <c r="H17" s="28" t="s">
        <v>83</v>
      </c>
      <c r="I17" s="28" t="s">
        <v>82</v>
      </c>
      <c r="J17" s="28" t="s">
        <v>81</v>
      </c>
    </row>
    <row r="18" spans="1:10" ht="15">
      <c r="A18" s="1" t="s">
        <v>46</v>
      </c>
      <c r="E18" s="25">
        <v>13</v>
      </c>
      <c r="F18" s="26" t="s">
        <v>82</v>
      </c>
      <c r="G18" s="26" t="s">
        <v>88</v>
      </c>
      <c r="H18" s="26" t="s">
        <v>86</v>
      </c>
      <c r="I18" s="26" t="s">
        <v>80</v>
      </c>
      <c r="J18" s="26" t="s">
        <v>81</v>
      </c>
    </row>
    <row r="19" spans="1:10" ht="15">
      <c r="A19" s="1" t="s">
        <v>47</v>
      </c>
      <c r="E19" s="31">
        <v>14</v>
      </c>
      <c r="F19" s="32" t="s">
        <v>82</v>
      </c>
      <c r="G19" s="32" t="s">
        <v>88</v>
      </c>
      <c r="H19" s="32" t="s">
        <v>86</v>
      </c>
      <c r="I19" s="32" t="s">
        <v>82</v>
      </c>
      <c r="J19" s="32" t="s">
        <v>81</v>
      </c>
    </row>
    <row r="20" ht="15">
      <c r="A20" s="1" t="s">
        <v>48</v>
      </c>
    </row>
    <row r="21" ht="30">
      <c r="A21" s="1" t="s">
        <v>49</v>
      </c>
    </row>
    <row r="22" ht="30">
      <c r="A22" s="1" t="s">
        <v>50</v>
      </c>
    </row>
    <row r="23" ht="15">
      <c r="A23" s="1" t="s">
        <v>51</v>
      </c>
    </row>
    <row r="24" ht="15">
      <c r="A24" s="1" t="s">
        <v>52</v>
      </c>
    </row>
    <row r="25" ht="15">
      <c r="A25" s="1" t="s">
        <v>53</v>
      </c>
    </row>
    <row r="26" ht="30">
      <c r="A26" s="1" t="s">
        <v>54</v>
      </c>
    </row>
    <row r="27" ht="30">
      <c r="A27" s="1" t="s">
        <v>55</v>
      </c>
    </row>
    <row r="28" ht="15">
      <c r="A28" s="1"/>
    </row>
    <row r="29" ht="15">
      <c r="A29" s="1" t="s">
        <v>56</v>
      </c>
    </row>
    <row r="30" ht="15">
      <c r="A30" s="1" t="s">
        <v>57</v>
      </c>
    </row>
    <row r="31" ht="15">
      <c r="A31" s="1" t="s">
        <v>58</v>
      </c>
    </row>
    <row r="32" ht="15">
      <c r="A32" s="1" t="s">
        <v>59</v>
      </c>
    </row>
    <row r="33" ht="15">
      <c r="A33" s="1" t="s">
        <v>60</v>
      </c>
    </row>
    <row r="34" ht="15">
      <c r="A34" s="1" t="s">
        <v>61</v>
      </c>
    </row>
    <row r="35" ht="15">
      <c r="A35" s="1" t="s">
        <v>62</v>
      </c>
    </row>
    <row r="36" ht="15">
      <c r="A36" s="1" t="s">
        <v>63</v>
      </c>
    </row>
    <row r="37" ht="15">
      <c r="A37" s="1" t="s">
        <v>64</v>
      </c>
    </row>
    <row r="38" ht="15">
      <c r="A38" s="1" t="s">
        <v>65</v>
      </c>
    </row>
    <row r="39" ht="30">
      <c r="A39" s="1" t="s">
        <v>66</v>
      </c>
    </row>
    <row r="40" ht="15">
      <c r="A40" s="1" t="s">
        <v>67</v>
      </c>
    </row>
    <row r="41" ht="15">
      <c r="A41" s="1" t="s">
        <v>68</v>
      </c>
    </row>
    <row r="42" ht="30">
      <c r="A42" s="1" t="s">
        <v>69</v>
      </c>
    </row>
    <row r="43" ht="30">
      <c r="A43" s="1" t="s">
        <v>70</v>
      </c>
    </row>
    <row r="44" ht="15">
      <c r="A44" s="1" t="s">
        <v>71</v>
      </c>
    </row>
    <row r="45" ht="15">
      <c r="A45" s="1" t="s">
        <v>72</v>
      </c>
    </row>
    <row r="46" ht="15">
      <c r="A46" s="1" t="s">
        <v>73</v>
      </c>
    </row>
    <row r="47" ht="15">
      <c r="A47" s="1" t="s">
        <v>74</v>
      </c>
    </row>
    <row r="48" ht="15">
      <c r="A48" s="1" t="s">
        <v>75</v>
      </c>
    </row>
    <row r="49" ht="15">
      <c r="A49" s="1" t="s">
        <v>76</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18"/>
  </sheetPr>
  <dimension ref="A1:Q29"/>
  <sheetViews>
    <sheetView tabSelected="1" workbookViewId="0" topLeftCell="A1">
      <selection activeCell="A1" sqref="A1"/>
    </sheetView>
  </sheetViews>
  <sheetFormatPr defaultColWidth="9.140625" defaultRowHeight="15"/>
  <sheetData>
    <row r="1" spans="1:17" ht="19.5">
      <c r="A1" s="126" t="s">
        <v>164</v>
      </c>
      <c r="B1" s="127"/>
      <c r="C1" s="127"/>
      <c r="D1" s="127"/>
      <c r="E1" s="127"/>
      <c r="F1" s="127"/>
      <c r="G1" s="127"/>
      <c r="H1" s="127"/>
      <c r="I1" s="127"/>
      <c r="J1" s="127"/>
      <c r="K1" s="127"/>
      <c r="L1" s="127"/>
      <c r="M1" s="127"/>
      <c r="N1" s="127"/>
      <c r="O1" s="127"/>
      <c r="P1" s="127"/>
      <c r="Q1" s="127"/>
    </row>
    <row r="4" spans="1:15" ht="17.25">
      <c r="A4" s="129" t="s">
        <v>165</v>
      </c>
      <c r="B4" s="129"/>
      <c r="C4" s="129"/>
      <c r="D4" s="129"/>
      <c r="E4" s="129"/>
      <c r="F4" s="129"/>
      <c r="G4" s="129"/>
      <c r="H4" s="129"/>
      <c r="I4" s="129"/>
      <c r="J4" s="129"/>
      <c r="K4" s="129"/>
      <c r="L4" s="128"/>
      <c r="M4" s="128"/>
      <c r="N4" s="128"/>
      <c r="O4" s="128"/>
    </row>
    <row r="5" spans="1:15" ht="17.25">
      <c r="A5" s="130" t="s">
        <v>173</v>
      </c>
      <c r="B5" s="131"/>
      <c r="C5" s="131"/>
      <c r="D5" s="131"/>
      <c r="E5" s="131"/>
      <c r="F5" s="131"/>
      <c r="G5" s="131"/>
      <c r="H5" s="131"/>
      <c r="I5" s="131"/>
      <c r="J5" s="131"/>
      <c r="K5" s="131"/>
      <c r="L5" s="128"/>
      <c r="M5" s="128"/>
      <c r="N5" s="128"/>
      <c r="O5" s="128"/>
    </row>
    <row r="6" spans="1:15" ht="17.25">
      <c r="A6" s="131" t="s">
        <v>166</v>
      </c>
      <c r="B6" s="131"/>
      <c r="C6" s="131"/>
      <c r="D6" s="131"/>
      <c r="E6" s="131"/>
      <c r="F6" s="131"/>
      <c r="G6" s="131"/>
      <c r="H6" s="131"/>
      <c r="I6" s="131"/>
      <c r="J6" s="131"/>
      <c r="K6" s="131"/>
      <c r="L6" s="128"/>
      <c r="M6" s="128"/>
      <c r="N6" s="128"/>
      <c r="O6" s="128"/>
    </row>
    <row r="7" spans="1:15" ht="17.25">
      <c r="A7" s="131" t="s">
        <v>167</v>
      </c>
      <c r="B7" s="131"/>
      <c r="C7" s="131"/>
      <c r="D7" s="131"/>
      <c r="E7" s="131"/>
      <c r="F7" s="131"/>
      <c r="G7" s="131"/>
      <c r="H7" s="131"/>
      <c r="I7" s="131"/>
      <c r="J7" s="131"/>
      <c r="K7" s="131"/>
      <c r="L7" s="128"/>
      <c r="M7" s="128"/>
      <c r="N7" s="128"/>
      <c r="O7" s="128"/>
    </row>
    <row r="8" spans="1:15" ht="17.25">
      <c r="A8" s="131"/>
      <c r="B8" s="131"/>
      <c r="C8" s="131"/>
      <c r="D8" s="131"/>
      <c r="E8" s="131"/>
      <c r="F8" s="131"/>
      <c r="G8" s="131"/>
      <c r="H8" s="131"/>
      <c r="I8" s="131"/>
      <c r="J8" s="131"/>
      <c r="K8" s="131"/>
      <c r="L8" s="128"/>
      <c r="M8" s="128"/>
      <c r="N8" s="128"/>
      <c r="O8" s="128"/>
    </row>
    <row r="9" spans="1:15" ht="17.25">
      <c r="A9" s="131"/>
      <c r="B9" s="131"/>
      <c r="C9" s="131"/>
      <c r="D9" s="131"/>
      <c r="E9" s="131"/>
      <c r="F9" s="131"/>
      <c r="G9" s="131"/>
      <c r="H9" s="131"/>
      <c r="I9" s="131"/>
      <c r="J9" s="131"/>
      <c r="K9" s="131"/>
      <c r="L9" s="128"/>
      <c r="M9" s="128"/>
      <c r="N9" s="128"/>
      <c r="O9" s="128"/>
    </row>
    <row r="10" spans="1:15" ht="17.25">
      <c r="A10" s="131" t="s">
        <v>168</v>
      </c>
      <c r="B10" s="131"/>
      <c r="C10" s="131"/>
      <c r="D10" s="131"/>
      <c r="E10" s="131"/>
      <c r="F10" s="131"/>
      <c r="G10" s="131"/>
      <c r="H10" s="131"/>
      <c r="I10" s="131"/>
      <c r="J10" s="131"/>
      <c r="K10" s="131"/>
      <c r="L10" s="128"/>
      <c r="M10" s="128"/>
      <c r="N10" s="128"/>
      <c r="O10" s="128"/>
    </row>
    <row r="11" spans="1:15" ht="17.25">
      <c r="A11" s="131" t="s">
        <v>169</v>
      </c>
      <c r="B11" s="131"/>
      <c r="C11" s="131"/>
      <c r="D11" s="131"/>
      <c r="E11" s="131"/>
      <c r="F11" s="131"/>
      <c r="G11" s="131"/>
      <c r="H11" s="131"/>
      <c r="I11" s="131"/>
      <c r="J11" s="131"/>
      <c r="K11" s="131"/>
      <c r="L11" s="128"/>
      <c r="M11" s="128"/>
      <c r="N11" s="128"/>
      <c r="O11" s="128"/>
    </row>
    <row r="12" spans="1:15" ht="17.25">
      <c r="A12" s="131" t="s">
        <v>170</v>
      </c>
      <c r="B12" s="131"/>
      <c r="C12" s="131"/>
      <c r="D12" s="131"/>
      <c r="E12" s="131"/>
      <c r="F12" s="131"/>
      <c r="G12" s="131"/>
      <c r="H12" s="131"/>
      <c r="I12" s="131"/>
      <c r="J12" s="131"/>
      <c r="K12" s="131"/>
      <c r="L12" s="128"/>
      <c r="M12" s="128"/>
      <c r="N12" s="128"/>
      <c r="O12" s="128"/>
    </row>
    <row r="13" spans="1:15" ht="17.25">
      <c r="A13" s="131"/>
      <c r="B13" s="131"/>
      <c r="C13" s="131"/>
      <c r="D13" s="131"/>
      <c r="E13" s="131"/>
      <c r="F13" s="131"/>
      <c r="G13" s="131"/>
      <c r="H13" s="131"/>
      <c r="I13" s="131"/>
      <c r="J13" s="131"/>
      <c r="K13" s="131"/>
      <c r="L13" s="128"/>
      <c r="M13" s="128"/>
      <c r="N13" s="128"/>
      <c r="O13" s="128"/>
    </row>
    <row r="14" spans="1:15" ht="15" customHeight="1">
      <c r="A14" s="131" t="s">
        <v>172</v>
      </c>
      <c r="B14" s="131"/>
      <c r="C14" s="131"/>
      <c r="D14" s="131"/>
      <c r="E14" s="131"/>
      <c r="F14" s="131"/>
      <c r="G14" s="131"/>
      <c r="H14" s="131"/>
      <c r="I14" s="131"/>
      <c r="J14" s="131"/>
      <c r="K14" s="131"/>
      <c r="L14" s="128"/>
      <c r="M14" s="128"/>
      <c r="N14" s="128"/>
      <c r="O14" s="128"/>
    </row>
    <row r="15" spans="1:15" ht="17.25">
      <c r="A15" s="131"/>
      <c r="B15" s="131"/>
      <c r="C15" s="131"/>
      <c r="D15" s="131"/>
      <c r="E15" s="131"/>
      <c r="F15" s="131"/>
      <c r="G15" s="131"/>
      <c r="H15" s="131"/>
      <c r="I15" s="131"/>
      <c r="J15" s="131"/>
      <c r="K15" s="131"/>
      <c r="L15" s="128"/>
      <c r="M15" s="128"/>
      <c r="N15" s="128"/>
      <c r="O15" s="128"/>
    </row>
    <row r="16" spans="1:15" ht="17.25">
      <c r="A16" s="131" t="s">
        <v>171</v>
      </c>
      <c r="B16" s="131"/>
      <c r="C16" s="131"/>
      <c r="D16" s="131"/>
      <c r="E16" s="131"/>
      <c r="F16" s="131"/>
      <c r="G16" s="131"/>
      <c r="H16" s="131"/>
      <c r="I16" s="131"/>
      <c r="J16" s="131"/>
      <c r="K16" s="131"/>
      <c r="L16" s="128"/>
      <c r="M16" s="128"/>
      <c r="N16" s="128"/>
      <c r="O16" s="128"/>
    </row>
    <row r="17" spans="1:15" ht="17.25">
      <c r="A17" s="128"/>
      <c r="B17" s="128"/>
      <c r="C17" s="128"/>
      <c r="D17" s="128"/>
      <c r="E17" s="128"/>
      <c r="F17" s="128"/>
      <c r="G17" s="128"/>
      <c r="H17" s="128"/>
      <c r="I17" s="128"/>
      <c r="J17" s="128"/>
      <c r="K17" s="128"/>
      <c r="L17" s="128"/>
      <c r="M17" s="128"/>
      <c r="N17" s="128"/>
      <c r="O17" s="128"/>
    </row>
    <row r="18" spans="1:15" ht="17.25">
      <c r="A18" s="128"/>
      <c r="B18" s="128"/>
      <c r="C18" s="128"/>
      <c r="D18" s="128"/>
      <c r="E18" s="128"/>
      <c r="F18" s="128"/>
      <c r="G18" s="128"/>
      <c r="H18" s="128"/>
      <c r="I18" s="128"/>
      <c r="J18" s="128"/>
      <c r="K18" s="128"/>
      <c r="L18" s="128"/>
      <c r="M18" s="128"/>
      <c r="N18" s="128"/>
      <c r="O18" s="128"/>
    </row>
    <row r="19" spans="2:15" ht="17.25">
      <c r="B19" s="128"/>
      <c r="C19" s="128"/>
      <c r="D19" s="128"/>
      <c r="E19" s="128"/>
      <c r="F19" s="128"/>
      <c r="G19" s="128"/>
      <c r="H19" s="128"/>
      <c r="I19" s="128"/>
      <c r="J19" s="128"/>
      <c r="K19" s="128"/>
      <c r="L19" s="128"/>
      <c r="M19" s="128"/>
      <c r="N19" s="128"/>
      <c r="O19" s="128"/>
    </row>
    <row r="20" spans="1:15" ht="17.25">
      <c r="A20" s="128"/>
      <c r="B20" s="128"/>
      <c r="C20" s="128"/>
      <c r="D20" s="128"/>
      <c r="E20" s="128"/>
      <c r="F20" s="128"/>
      <c r="G20" s="128"/>
      <c r="H20" s="128"/>
      <c r="I20" s="128"/>
      <c r="J20" s="128"/>
      <c r="K20" s="128"/>
      <c r="L20" s="128"/>
      <c r="M20" s="128"/>
      <c r="N20" s="128"/>
      <c r="O20" s="128"/>
    </row>
    <row r="21" spans="1:15" ht="17.25">
      <c r="A21" s="128"/>
      <c r="B21" s="128"/>
      <c r="C21" s="128"/>
      <c r="D21" s="128"/>
      <c r="E21" s="128"/>
      <c r="F21" s="128"/>
      <c r="G21" s="128"/>
      <c r="H21" s="128"/>
      <c r="I21" s="128"/>
      <c r="J21" s="128"/>
      <c r="K21" s="128"/>
      <c r="L21" s="128"/>
      <c r="M21" s="128"/>
      <c r="N21" s="128"/>
      <c r="O21" s="128"/>
    </row>
    <row r="22" spans="1:15" ht="17.25">
      <c r="A22" s="128"/>
      <c r="B22" s="128"/>
      <c r="C22" s="128"/>
      <c r="D22" s="128"/>
      <c r="E22" s="128"/>
      <c r="F22" s="128"/>
      <c r="G22" s="128"/>
      <c r="H22" s="128"/>
      <c r="I22" s="128"/>
      <c r="J22" s="128"/>
      <c r="K22" s="128"/>
      <c r="L22" s="128"/>
      <c r="M22" s="128"/>
      <c r="N22" s="128"/>
      <c r="O22" s="128"/>
    </row>
    <row r="23" spans="1:15" ht="17.25">
      <c r="A23" s="128"/>
      <c r="B23" s="128"/>
      <c r="C23" s="128"/>
      <c r="D23" s="128"/>
      <c r="E23" s="128"/>
      <c r="F23" s="128"/>
      <c r="G23" s="128"/>
      <c r="H23" s="128"/>
      <c r="I23" s="128"/>
      <c r="J23" s="128"/>
      <c r="K23" s="128"/>
      <c r="L23" s="128"/>
      <c r="M23" s="128"/>
      <c r="N23" s="128"/>
      <c r="O23" s="128"/>
    </row>
    <row r="24" spans="1:15" ht="17.25">
      <c r="A24" s="128"/>
      <c r="B24" s="128"/>
      <c r="C24" s="128"/>
      <c r="D24" s="128"/>
      <c r="E24" s="128"/>
      <c r="F24" s="128"/>
      <c r="G24" s="128"/>
      <c r="H24" s="128"/>
      <c r="I24" s="128"/>
      <c r="J24" s="128"/>
      <c r="K24" s="128"/>
      <c r="L24" s="128"/>
      <c r="M24" s="128"/>
      <c r="N24" s="128"/>
      <c r="O24" s="128"/>
    </row>
    <row r="25" spans="1:15" ht="17.25">
      <c r="A25" s="128"/>
      <c r="B25" s="128"/>
      <c r="C25" s="128"/>
      <c r="D25" s="128"/>
      <c r="E25" s="128"/>
      <c r="F25" s="128"/>
      <c r="G25" s="128"/>
      <c r="H25" s="128"/>
      <c r="I25" s="128"/>
      <c r="J25" s="128"/>
      <c r="K25" s="128"/>
      <c r="L25" s="128"/>
      <c r="M25" s="128"/>
      <c r="N25" s="128"/>
      <c r="O25" s="128"/>
    </row>
    <row r="26" spans="1:15" ht="17.25">
      <c r="A26" s="128"/>
      <c r="B26" s="128"/>
      <c r="C26" s="128"/>
      <c r="D26" s="128"/>
      <c r="E26" s="128"/>
      <c r="F26" s="128"/>
      <c r="G26" s="128"/>
      <c r="H26" s="128"/>
      <c r="I26" s="128"/>
      <c r="J26" s="128"/>
      <c r="K26" s="128"/>
      <c r="L26" s="128"/>
      <c r="M26" s="128"/>
      <c r="N26" s="128"/>
      <c r="O26" s="128"/>
    </row>
    <row r="27" spans="1:15" ht="17.25">
      <c r="A27" s="128"/>
      <c r="B27" s="128"/>
      <c r="C27" s="128"/>
      <c r="D27" s="128"/>
      <c r="E27" s="128"/>
      <c r="F27" s="128"/>
      <c r="G27" s="128"/>
      <c r="H27" s="128"/>
      <c r="I27" s="128"/>
      <c r="J27" s="128"/>
      <c r="K27" s="128"/>
      <c r="L27" s="128"/>
      <c r="M27" s="128"/>
      <c r="N27" s="128"/>
      <c r="O27" s="128"/>
    </row>
    <row r="28" spans="1:15" ht="17.25">
      <c r="A28" s="128"/>
      <c r="B28" s="128"/>
      <c r="C28" s="128"/>
      <c r="D28" s="128"/>
      <c r="E28" s="128"/>
      <c r="F28" s="128"/>
      <c r="G28" s="128"/>
      <c r="H28" s="128"/>
      <c r="I28" s="128"/>
      <c r="J28" s="128"/>
      <c r="K28" s="128"/>
      <c r="L28" s="128"/>
      <c r="M28" s="128"/>
      <c r="N28" s="128"/>
      <c r="O28" s="128"/>
    </row>
    <row r="29" spans="1:15" ht="17.25">
      <c r="A29" s="128"/>
      <c r="B29" s="128"/>
      <c r="C29" s="128"/>
      <c r="D29" s="128"/>
      <c r="E29" s="128"/>
      <c r="F29" s="128"/>
      <c r="G29" s="128"/>
      <c r="H29" s="128"/>
      <c r="I29" s="128"/>
      <c r="J29" s="128"/>
      <c r="K29" s="128"/>
      <c r="L29" s="128"/>
      <c r="M29" s="128"/>
      <c r="N29" s="128"/>
      <c r="O29" s="12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tabColor indexed="10"/>
  </sheetPr>
  <dimension ref="A1:AE59"/>
  <sheetViews>
    <sheetView workbookViewId="0" topLeftCell="A1">
      <selection activeCell="U37" sqref="U37:U39"/>
    </sheetView>
  </sheetViews>
  <sheetFormatPr defaultColWidth="9.140625" defaultRowHeight="15"/>
  <cols>
    <col min="1" max="4" width="9.140625" style="53" customWidth="1"/>
    <col min="5" max="5" width="10.8515625" style="53" customWidth="1"/>
    <col min="6" max="6" width="11.28125" style="53" customWidth="1"/>
    <col min="7" max="7" width="12.57421875" style="53" customWidth="1"/>
    <col min="8" max="8" width="11.28125" style="53" customWidth="1"/>
    <col min="9" max="14" width="9.140625" style="53" customWidth="1"/>
    <col min="15" max="15" width="10.8515625" style="53" bestFit="1" customWidth="1"/>
    <col min="16" max="16" width="12.421875" style="53" customWidth="1"/>
    <col min="17" max="17" width="12.57421875" style="53" customWidth="1"/>
    <col min="18" max="18" width="13.7109375" style="53" customWidth="1"/>
    <col min="19" max="19" width="14.421875" style="53" bestFit="1" customWidth="1"/>
    <col min="20" max="20" width="9.28125" style="53" bestFit="1" customWidth="1"/>
    <col min="21" max="21" width="11.421875" style="53" customWidth="1"/>
    <col min="22" max="22" width="10.8515625" style="53" customWidth="1"/>
    <col min="23" max="25" width="9.140625" style="53" customWidth="1"/>
    <col min="26" max="26" width="16.57421875" style="53" customWidth="1"/>
    <col min="27" max="27" width="16.140625" style="53" customWidth="1"/>
    <col min="28" max="28" width="16.7109375" style="53" customWidth="1"/>
    <col min="29" max="29" width="17.57421875" style="53" customWidth="1"/>
    <col min="30" max="16384" width="9.140625" style="53" customWidth="1"/>
  </cols>
  <sheetData>
    <row r="1" ht="19.5">
      <c r="A1" s="76" t="s">
        <v>141</v>
      </c>
    </row>
    <row r="2" ht="19.5">
      <c r="A2" s="76" t="s">
        <v>146</v>
      </c>
    </row>
    <row r="3" ht="19.5">
      <c r="A3" s="76" t="s">
        <v>153</v>
      </c>
    </row>
    <row r="4" ht="15.75" thickBot="1"/>
    <row r="5" spans="3:20" ht="30" customHeight="1" thickBot="1">
      <c r="C5" s="132" t="s">
        <v>154</v>
      </c>
      <c r="D5" s="133"/>
      <c r="E5" s="133"/>
      <c r="F5" s="133"/>
      <c r="G5" s="133"/>
      <c r="H5" s="134"/>
      <c r="I5" s="132" t="s">
        <v>155</v>
      </c>
      <c r="J5" s="135"/>
      <c r="K5" s="135"/>
      <c r="L5" s="135"/>
      <c r="M5" s="135"/>
      <c r="N5" s="136"/>
      <c r="O5" s="132" t="s">
        <v>156</v>
      </c>
      <c r="P5" s="135"/>
      <c r="Q5" s="135"/>
      <c r="R5" s="135"/>
      <c r="S5" s="135"/>
      <c r="T5" s="136"/>
    </row>
    <row r="6" spans="3:20" ht="15.75" thickBot="1">
      <c r="C6" s="67">
        <v>2000</v>
      </c>
      <c r="D6" s="68">
        <v>2025</v>
      </c>
      <c r="E6" s="68">
        <v>2030</v>
      </c>
      <c r="F6" s="68">
        <v>2050</v>
      </c>
      <c r="G6" s="68">
        <v>2075</v>
      </c>
      <c r="H6" s="69">
        <v>2100</v>
      </c>
      <c r="I6" s="67">
        <v>2000</v>
      </c>
      <c r="J6" s="68">
        <v>2025</v>
      </c>
      <c r="K6" s="68">
        <v>2030</v>
      </c>
      <c r="L6" s="68">
        <v>2050</v>
      </c>
      <c r="M6" s="68">
        <v>2075</v>
      </c>
      <c r="N6" s="69">
        <v>2100</v>
      </c>
      <c r="O6" s="71">
        <v>2000</v>
      </c>
      <c r="P6" s="72">
        <v>2025</v>
      </c>
      <c r="Q6" s="72">
        <v>2030</v>
      </c>
      <c r="R6" s="72">
        <v>2050</v>
      </c>
      <c r="S6" s="72">
        <v>2075</v>
      </c>
      <c r="T6" s="70">
        <v>2100</v>
      </c>
    </row>
    <row r="7" spans="1:20" ht="15">
      <c r="A7" s="63" t="s">
        <v>29</v>
      </c>
      <c r="B7" s="73" t="s">
        <v>142</v>
      </c>
      <c r="C7" s="55">
        <f>+'A1F1'!BK6</f>
        <v>0</v>
      </c>
      <c r="D7" s="55">
        <f>+'A1F1'!BK13</f>
        <v>1.1</v>
      </c>
      <c r="E7" s="119">
        <f>+'A1F1'!BK20</f>
        <v>1.5</v>
      </c>
      <c r="F7" s="119">
        <f>+'A1F1'!BK27</f>
        <v>227.6</v>
      </c>
      <c r="G7" s="119">
        <f>+'A1F1'!BK34</f>
        <v>68.8</v>
      </c>
      <c r="H7" s="56">
        <f>+'A1F1'!BK41</f>
        <v>173.99999999999997</v>
      </c>
      <c r="I7" s="55">
        <f>+'A1F1'!CH6</f>
        <v>0</v>
      </c>
      <c r="J7" s="55">
        <f>+'A1F1'!CH13</f>
        <v>0</v>
      </c>
      <c r="K7" s="55">
        <f>+'A1F1'!CH20</f>
        <v>0</v>
      </c>
      <c r="L7" s="55">
        <f>+'A1F1'!CH27</f>
        <v>0</v>
      </c>
      <c r="M7" s="55">
        <f>+'A1F1'!CH34</f>
        <v>0.2</v>
      </c>
      <c r="N7" s="55">
        <f>+'A1F1'!CH41</f>
        <v>0.3</v>
      </c>
      <c r="O7" s="54">
        <f aca="true" t="shared" si="0" ref="O7:O21">+C7-I7</f>
        <v>0</v>
      </c>
      <c r="P7" s="55">
        <f aca="true" t="shared" si="1" ref="P7:P21">+D7-J7</f>
        <v>1.1</v>
      </c>
      <c r="Q7" s="55">
        <f aca="true" t="shared" si="2" ref="Q7:Q21">+E7-K7</f>
        <v>1.5</v>
      </c>
      <c r="R7" s="55">
        <f aca="true" t="shared" si="3" ref="R7:R21">+F7-L7</f>
        <v>227.6</v>
      </c>
      <c r="S7" s="55">
        <f aca="true" t="shared" si="4" ref="S7:S21">+G7-M7</f>
        <v>68.6</v>
      </c>
      <c r="T7" s="56">
        <f aca="true" t="shared" si="5" ref="T7:T21">+H7-N7</f>
        <v>173.69999999999996</v>
      </c>
    </row>
    <row r="8" spans="1:20" ht="15">
      <c r="A8" s="64"/>
      <c r="B8" s="74" t="s">
        <v>79</v>
      </c>
      <c r="C8" s="61">
        <f>+'A1B'!BK6</f>
        <v>0</v>
      </c>
      <c r="D8" s="61">
        <f>+'A1B'!BK13</f>
        <v>0.3999999999999999</v>
      </c>
      <c r="E8" s="120">
        <f>+'A1B'!BK20</f>
        <v>0.20000000000000018</v>
      </c>
      <c r="F8" s="120">
        <f>+'A1B'!BK27</f>
        <v>37.9</v>
      </c>
      <c r="G8" s="120">
        <f>+'A1B'!BK34</f>
        <v>2100.2</v>
      </c>
      <c r="H8" s="62">
        <f>+'A1B'!BK41</f>
        <v>110.6</v>
      </c>
      <c r="I8" s="61">
        <f>+'A1B'!CH6</f>
        <v>0</v>
      </c>
      <c r="J8" s="61">
        <f>+'A1B'!CH13</f>
        <v>0</v>
      </c>
      <c r="K8" s="61">
        <f>+'A1B'!CH20</f>
        <v>0</v>
      </c>
      <c r="L8" s="61">
        <f>+'A1B'!CH27</f>
        <v>0</v>
      </c>
      <c r="M8" s="61">
        <f>+'A1B'!CH34</f>
        <v>0.1</v>
      </c>
      <c r="N8" s="61">
        <f>+'A1B'!CH41</f>
        <v>-0.6</v>
      </c>
      <c r="O8" s="60">
        <f t="shared" si="0"/>
        <v>0</v>
      </c>
      <c r="P8" s="61">
        <f t="shared" si="1"/>
        <v>0.3999999999999999</v>
      </c>
      <c r="Q8" s="61">
        <f t="shared" si="2"/>
        <v>0.20000000000000018</v>
      </c>
      <c r="R8" s="61">
        <f t="shared" si="3"/>
        <v>37.9</v>
      </c>
      <c r="S8" s="61">
        <f t="shared" si="4"/>
        <v>2100.1</v>
      </c>
      <c r="T8" s="62">
        <f t="shared" si="5"/>
        <v>111.19999999999999</v>
      </c>
    </row>
    <row r="9" spans="1:20" ht="15.75" thickBot="1">
      <c r="A9" s="65"/>
      <c r="B9" s="75" t="s">
        <v>86</v>
      </c>
      <c r="C9" s="58">
        <f>+'B1'!BK6</f>
        <v>0</v>
      </c>
      <c r="D9" s="58">
        <f>+'B1'!BK13</f>
        <v>0.40000000000000036</v>
      </c>
      <c r="E9" s="121">
        <f>+'B1'!BK20</f>
        <v>0</v>
      </c>
      <c r="F9" s="121">
        <f>+'B1'!BK27</f>
        <v>1.1999999999999993</v>
      </c>
      <c r="G9" s="121">
        <f>+'B1'!BK34</f>
        <v>21.5</v>
      </c>
      <c r="H9" s="59">
        <f>+'B1'!BK41</f>
        <v>48.400000000000006</v>
      </c>
      <c r="I9" s="58">
        <f>+'B1'!CH6</f>
        <v>0</v>
      </c>
      <c r="J9" s="58">
        <f>+'B1'!CH13</f>
        <v>0</v>
      </c>
      <c r="K9" s="58">
        <f>+'B1'!CH20</f>
        <v>0</v>
      </c>
      <c r="L9" s="58">
        <f>+'B1'!CH27</f>
        <v>0</v>
      </c>
      <c r="M9" s="58">
        <f>+'B1'!CH34</f>
        <v>0.1</v>
      </c>
      <c r="N9" s="58">
        <f>+'B1'!CH41</f>
        <v>0.3</v>
      </c>
      <c r="O9" s="57">
        <f t="shared" si="0"/>
        <v>0</v>
      </c>
      <c r="P9" s="58">
        <f t="shared" si="1"/>
        <v>0.40000000000000036</v>
      </c>
      <c r="Q9" s="58">
        <f t="shared" si="2"/>
        <v>0</v>
      </c>
      <c r="R9" s="58">
        <f t="shared" si="3"/>
        <v>1.1999999999999993</v>
      </c>
      <c r="S9" s="58">
        <f t="shared" si="4"/>
        <v>21.4</v>
      </c>
      <c r="T9" s="59">
        <f t="shared" si="5"/>
        <v>48.10000000000001</v>
      </c>
    </row>
    <row r="10" spans="1:20" ht="15">
      <c r="A10" s="63" t="s">
        <v>30</v>
      </c>
      <c r="B10" s="73" t="s">
        <v>142</v>
      </c>
      <c r="C10" s="55">
        <f>+'A1F1'!BK7</f>
        <v>0</v>
      </c>
      <c r="D10" s="55">
        <f>+'A1F1'!BK14</f>
        <v>0.3</v>
      </c>
      <c r="E10" s="119">
        <f>+'A1F1'!BK21</f>
        <v>0.1</v>
      </c>
      <c r="F10" s="119">
        <f>+'A1F1'!BK28</f>
        <v>0.8999999999999999</v>
      </c>
      <c r="G10" s="119">
        <f>+'A1F1'!BK35</f>
        <v>7.5</v>
      </c>
      <c r="H10" s="56">
        <f>+'A1F1'!BK42</f>
        <v>26.299999999999997</v>
      </c>
      <c r="I10" s="55">
        <f>+'A1F1'!CH7</f>
        <v>0</v>
      </c>
      <c r="J10" s="55">
        <f>+'A1F1'!CH14</f>
        <v>-0.10000000000000003</v>
      </c>
      <c r="K10" s="55">
        <f>+'A1F1'!CH21</f>
        <v>-0.09999999999999998</v>
      </c>
      <c r="L10" s="55">
        <f>+'A1F1'!CH28</f>
        <v>-0.5999999999999998</v>
      </c>
      <c r="M10" s="55">
        <f>+'A1F1'!CH35</f>
        <v>-4.3</v>
      </c>
      <c r="N10" s="55">
        <f>+'A1F1'!CH42</f>
        <v>-17.4</v>
      </c>
      <c r="O10" s="60">
        <f t="shared" si="0"/>
        <v>0</v>
      </c>
      <c r="P10" s="61">
        <f t="shared" si="1"/>
        <v>0.4</v>
      </c>
      <c r="Q10" s="61">
        <f t="shared" si="2"/>
        <v>0.19999999999999998</v>
      </c>
      <c r="R10" s="61">
        <f t="shared" si="3"/>
        <v>1.4999999999999996</v>
      </c>
      <c r="S10" s="61">
        <f t="shared" si="4"/>
        <v>11.8</v>
      </c>
      <c r="T10" s="62">
        <f t="shared" si="5"/>
        <v>43.699999999999996</v>
      </c>
    </row>
    <row r="11" spans="1:20" ht="15">
      <c r="A11" s="64"/>
      <c r="B11" s="74" t="s">
        <v>79</v>
      </c>
      <c r="C11" s="61">
        <f>+'A1B'!BK7</f>
        <v>0</v>
      </c>
      <c r="D11" s="61">
        <f>+'A1B'!BK14</f>
        <v>0.1</v>
      </c>
      <c r="E11" s="120">
        <f>+'A1B'!BK21</f>
        <v>0.5</v>
      </c>
      <c r="F11" s="120">
        <f>+'A1B'!BK28</f>
        <v>0.39999999999999997</v>
      </c>
      <c r="G11" s="120">
        <f>+'A1B'!BK35</f>
        <v>1.9</v>
      </c>
      <c r="H11" s="62">
        <f>+'A1B'!BK42</f>
        <v>5</v>
      </c>
      <c r="I11" s="61">
        <f>+'A1B'!CH7</f>
        <v>0</v>
      </c>
      <c r="J11" s="61">
        <f>+'A1B'!CH14</f>
        <v>0</v>
      </c>
      <c r="K11" s="61">
        <f>+'A1B'!CH21</f>
        <v>-0.09999999999999998</v>
      </c>
      <c r="L11" s="61">
        <f>+'A1B'!CH28</f>
        <v>-0.4999999999999999</v>
      </c>
      <c r="M11" s="61">
        <f>+'A1B'!CH35</f>
        <v>-2.8999999999999995</v>
      </c>
      <c r="N11" s="61">
        <f>+'A1B'!CH42</f>
        <v>-10.099999999999998</v>
      </c>
      <c r="O11" s="60">
        <f t="shared" si="0"/>
        <v>0</v>
      </c>
      <c r="P11" s="61">
        <f t="shared" si="1"/>
        <v>0.1</v>
      </c>
      <c r="Q11" s="61">
        <f t="shared" si="2"/>
        <v>0.6</v>
      </c>
      <c r="R11" s="61">
        <f t="shared" si="3"/>
        <v>0.8999999999999999</v>
      </c>
      <c r="S11" s="61">
        <f t="shared" si="4"/>
        <v>4.799999999999999</v>
      </c>
      <c r="T11" s="62">
        <f t="shared" si="5"/>
        <v>15.099999999999998</v>
      </c>
    </row>
    <row r="12" spans="1:21" ht="15.75" thickBot="1">
      <c r="A12" s="65"/>
      <c r="B12" s="75" t="s">
        <v>86</v>
      </c>
      <c r="C12" s="58">
        <f>+'B1'!BK7</f>
        <v>0</v>
      </c>
      <c r="D12" s="58">
        <f>+'B1'!BK14</f>
        <v>0.4</v>
      </c>
      <c r="E12" s="121">
        <f>+'B1'!BK21</f>
        <v>0</v>
      </c>
      <c r="F12" s="121">
        <f>+'B1'!BK28</f>
        <v>0.5</v>
      </c>
      <c r="G12" s="121">
        <f>+'B1'!BK35</f>
        <v>4.6</v>
      </c>
      <c r="H12" s="59">
        <f>+'B1'!BK42</f>
        <v>1.5999999999999996</v>
      </c>
      <c r="I12" s="58">
        <f>+'B1'!CH7</f>
        <v>0</v>
      </c>
      <c r="J12" s="58">
        <f>+'B1'!CH14</f>
        <v>0</v>
      </c>
      <c r="K12" s="58">
        <f>+'B1'!CH21</f>
        <v>-0.09999999999999998</v>
      </c>
      <c r="L12" s="58">
        <f>+'B1'!CH28</f>
        <v>-0.4999999999999999</v>
      </c>
      <c r="M12" s="58">
        <f>+'B1'!CH35</f>
        <v>-2.7</v>
      </c>
      <c r="N12" s="58">
        <f>+'B1'!CH42</f>
        <v>-9.3</v>
      </c>
      <c r="O12" s="57">
        <f t="shared" si="0"/>
        <v>0</v>
      </c>
      <c r="P12" s="58">
        <f t="shared" si="1"/>
        <v>0.4</v>
      </c>
      <c r="Q12" s="58">
        <f t="shared" si="2"/>
        <v>0.09999999999999998</v>
      </c>
      <c r="R12" s="58">
        <f t="shared" si="3"/>
        <v>0.9999999999999999</v>
      </c>
      <c r="S12" s="58">
        <f t="shared" si="4"/>
        <v>7.3</v>
      </c>
      <c r="T12" s="93">
        <f t="shared" si="5"/>
        <v>10.9</v>
      </c>
      <c r="U12" s="94"/>
    </row>
    <row r="13" spans="1:21" ht="15">
      <c r="A13" s="63" t="s">
        <v>31</v>
      </c>
      <c r="B13" s="73" t="s">
        <v>142</v>
      </c>
      <c r="C13" s="55">
        <f>+'A1F1'!BK8</f>
        <v>0.10000000000000009</v>
      </c>
      <c r="D13" s="55">
        <f>+'A1F1'!BK15</f>
        <v>19</v>
      </c>
      <c r="E13" s="119">
        <f>+'A1F1'!BK22</f>
        <v>26.299999999999997</v>
      </c>
      <c r="F13" s="119">
        <f>+'A1F1'!BK29</f>
        <v>282.79999999999995</v>
      </c>
      <c r="G13" s="119">
        <f>+'A1F1'!BK36</f>
        <v>134.4</v>
      </c>
      <c r="H13" s="56">
        <f>+'A1F1'!BK43</f>
        <v>352.40000000000003</v>
      </c>
      <c r="I13" s="55">
        <f>+'A1F1'!CH8</f>
        <v>-0.03</v>
      </c>
      <c r="J13" s="55">
        <f>+'A1F1'!CH15</f>
        <v>-0.3999999999999997</v>
      </c>
      <c r="K13" s="55">
        <f>+'A1F1'!CH22</f>
        <v>-0.6999999999999998</v>
      </c>
      <c r="L13" s="55">
        <f>+'A1F1'!CH29</f>
        <v>-4.299999999999999</v>
      </c>
      <c r="M13" s="55">
        <f>+'A1F1'!CH36</f>
        <v>-26.400000000000002</v>
      </c>
      <c r="N13" s="55">
        <f>+'A1F1'!CH43</f>
        <v>-92.60000000000002</v>
      </c>
      <c r="O13" s="60">
        <f t="shared" si="0"/>
        <v>0.1300000000000001</v>
      </c>
      <c r="P13" s="61">
        <f t="shared" si="1"/>
        <v>19.4</v>
      </c>
      <c r="Q13" s="61">
        <f t="shared" si="2"/>
        <v>26.999999999999996</v>
      </c>
      <c r="R13" s="61">
        <f t="shared" si="3"/>
        <v>287.09999999999997</v>
      </c>
      <c r="S13" s="61">
        <f t="shared" si="4"/>
        <v>160.8</v>
      </c>
      <c r="T13" s="95">
        <f t="shared" si="5"/>
        <v>445.00000000000006</v>
      </c>
      <c r="U13" s="94"/>
    </row>
    <row r="14" spans="1:21" ht="15">
      <c r="A14" s="64"/>
      <c r="B14" s="74" t="s">
        <v>79</v>
      </c>
      <c r="C14" s="61">
        <f>+'A1B'!BK8</f>
        <v>0.10000000000000009</v>
      </c>
      <c r="D14" s="61">
        <f>+'A1B'!BK15</f>
        <v>0.5</v>
      </c>
      <c r="E14" s="120">
        <f>+'A1B'!BK22</f>
        <v>2.3000000000000007</v>
      </c>
      <c r="F14" s="120">
        <f>+'A1B'!BK29</f>
        <v>72.19999999999999</v>
      </c>
      <c r="G14" s="120">
        <f>+'A1B'!BK36</f>
        <v>2680.7</v>
      </c>
      <c r="H14" s="62">
        <f>+'A1B'!BK43</f>
        <v>208.89999999999998</v>
      </c>
      <c r="I14" s="61">
        <f>+'A1B'!CH8</f>
        <v>0</v>
      </c>
      <c r="J14" s="61">
        <f>+'A1B'!CH15</f>
        <v>-0.10000000000000009</v>
      </c>
      <c r="K14" s="61">
        <f>+'A1B'!CH22</f>
        <v>-0.1999999999999993</v>
      </c>
      <c r="L14" s="61">
        <f>+'A1B'!CH29</f>
        <v>-2.999999999999999</v>
      </c>
      <c r="M14" s="61">
        <f>+'A1B'!CH36</f>
        <v>-22.499999999999993</v>
      </c>
      <c r="N14" s="61">
        <f>+'A1B'!CH43</f>
        <v>-82.4</v>
      </c>
      <c r="O14" s="60">
        <f t="shared" si="0"/>
        <v>0.10000000000000009</v>
      </c>
      <c r="P14" s="61">
        <f t="shared" si="1"/>
        <v>0.6000000000000001</v>
      </c>
      <c r="Q14" s="61">
        <f t="shared" si="2"/>
        <v>2.5</v>
      </c>
      <c r="R14" s="61">
        <f t="shared" si="3"/>
        <v>75.19999999999999</v>
      </c>
      <c r="S14" s="61">
        <f t="shared" si="4"/>
        <v>2703.2</v>
      </c>
      <c r="T14" s="95">
        <f t="shared" si="5"/>
        <v>291.29999999999995</v>
      </c>
      <c r="U14" s="94"/>
    </row>
    <row r="15" spans="1:20" ht="15.75" thickBot="1">
      <c r="A15" s="65"/>
      <c r="B15" s="75" t="s">
        <v>86</v>
      </c>
      <c r="C15" s="58">
        <f>+'B1'!BK8</f>
        <v>0.10000000000000009</v>
      </c>
      <c r="D15" s="58">
        <f>+'B1'!BK15</f>
        <v>0.40000000000000036</v>
      </c>
      <c r="E15" s="121">
        <f>+'B1'!BK22</f>
        <v>0.5</v>
      </c>
      <c r="F15" s="121">
        <f>+'B1'!BK29</f>
        <v>2.3999999999999986</v>
      </c>
      <c r="G15" s="121">
        <f>+'B1'!BK36</f>
        <v>37.400000000000006</v>
      </c>
      <c r="H15" s="59">
        <f>+'B1'!BK43</f>
        <v>579.5</v>
      </c>
      <c r="I15" s="58">
        <f>+'B1'!CH8</f>
        <v>0</v>
      </c>
      <c r="J15" s="58">
        <f>+'B1'!CH15</f>
        <v>-0.19999999999999962</v>
      </c>
      <c r="K15" s="58">
        <f>+'B1'!CH22</f>
        <v>-0.20000000000000018</v>
      </c>
      <c r="L15" s="58">
        <f>+'B1'!CH29</f>
        <v>-1.5999999999999996</v>
      </c>
      <c r="M15" s="58">
        <f>+'B1'!CH36</f>
        <v>-11.6</v>
      </c>
      <c r="N15" s="58">
        <f>+'B1'!CH43</f>
        <v>-42.50000000000001</v>
      </c>
      <c r="O15" s="57">
        <f t="shared" si="0"/>
        <v>0.10000000000000009</v>
      </c>
      <c r="P15" s="58">
        <f t="shared" si="1"/>
        <v>0.6</v>
      </c>
      <c r="Q15" s="58">
        <f t="shared" si="2"/>
        <v>0.7000000000000002</v>
      </c>
      <c r="R15" s="58">
        <f t="shared" si="3"/>
        <v>3.9999999999999982</v>
      </c>
      <c r="S15" s="58">
        <f t="shared" si="4"/>
        <v>49.00000000000001</v>
      </c>
      <c r="T15" s="59">
        <f t="shared" si="5"/>
        <v>622</v>
      </c>
    </row>
    <row r="16" spans="1:20" ht="15">
      <c r="A16" s="63" t="s">
        <v>32</v>
      </c>
      <c r="B16" s="73" t="s">
        <v>142</v>
      </c>
      <c r="C16" s="55">
        <f>+'A1F1'!BK9</f>
        <v>0</v>
      </c>
      <c r="D16" s="55">
        <f>+'A1F1'!BK16</f>
        <v>2</v>
      </c>
      <c r="E16" s="119">
        <f>+'A1F1'!BK23</f>
        <v>3.2</v>
      </c>
      <c r="F16" s="119">
        <f>+'A1F1'!BK30</f>
        <v>11.9</v>
      </c>
      <c r="G16" s="119">
        <f>+'A1F1'!BK37</f>
        <v>57.1</v>
      </c>
      <c r="H16" s="56">
        <f>+'A1F1'!BK44</f>
        <v>155.5</v>
      </c>
      <c r="I16" s="55">
        <f>+'A1F1'!CH9</f>
        <v>0.03</v>
      </c>
      <c r="J16" s="55">
        <f>+'A1F1'!CH16</f>
        <v>-0.19999999999999996</v>
      </c>
      <c r="K16" s="55">
        <f>+'A1F1'!CH23</f>
        <v>-0.3999999999999999</v>
      </c>
      <c r="L16" s="55">
        <f>+'A1F1'!CH30</f>
        <v>-3.100000000000001</v>
      </c>
      <c r="M16" s="55">
        <f>+'A1F1'!CH37</f>
        <v>-24.299999999999997</v>
      </c>
      <c r="N16" s="55">
        <f>+'A1F1'!CH44</f>
        <v>-85.7</v>
      </c>
      <c r="O16" s="60">
        <f t="shared" si="0"/>
        <v>-0.03</v>
      </c>
      <c r="P16" s="61">
        <f t="shared" si="1"/>
        <v>2.2</v>
      </c>
      <c r="Q16" s="61">
        <f t="shared" si="2"/>
        <v>3.6</v>
      </c>
      <c r="R16" s="61">
        <f t="shared" si="3"/>
        <v>15.000000000000002</v>
      </c>
      <c r="S16" s="61">
        <f t="shared" si="4"/>
        <v>81.4</v>
      </c>
      <c r="T16" s="62">
        <f t="shared" si="5"/>
        <v>241.2</v>
      </c>
    </row>
    <row r="17" spans="1:20" ht="15">
      <c r="A17" s="64"/>
      <c r="B17" s="74" t="s">
        <v>79</v>
      </c>
      <c r="C17" s="61">
        <f>+'A1B'!BK9</f>
        <v>0</v>
      </c>
      <c r="D17" s="61">
        <f>+'A1B'!BK16</f>
        <v>1.2000000000000002</v>
      </c>
      <c r="E17" s="120">
        <f>+'A1B'!BK23</f>
        <v>34.3</v>
      </c>
      <c r="F17" s="120">
        <f>+'A1B'!BK30</f>
        <v>18.4</v>
      </c>
      <c r="G17" s="120">
        <f>+'A1B'!BK37</f>
        <v>27</v>
      </c>
      <c r="H17" s="62">
        <f>+'A1B'!BK44</f>
        <v>62.099999999999994</v>
      </c>
      <c r="I17" s="61">
        <f>+'A1B'!CH9</f>
        <v>0</v>
      </c>
      <c r="J17" s="61">
        <f>+'A1B'!CH16</f>
        <v>-0.30000000000000004</v>
      </c>
      <c r="K17" s="61">
        <f>+'A1B'!CH23</f>
        <v>-0.3999999999999999</v>
      </c>
      <c r="L17" s="61">
        <f>+'A1B'!CH30</f>
        <v>-2.9000000000000017</v>
      </c>
      <c r="M17" s="61">
        <f>+'A1B'!CH37</f>
        <v>-17.9</v>
      </c>
      <c r="N17" s="61">
        <f>+'A1B'!CH44</f>
        <v>-61.10000000000001</v>
      </c>
      <c r="O17" s="60">
        <f t="shared" si="0"/>
        <v>0</v>
      </c>
      <c r="P17" s="61">
        <f t="shared" si="1"/>
        <v>1.5000000000000002</v>
      </c>
      <c r="Q17" s="61">
        <f t="shared" si="2"/>
        <v>34.699999999999996</v>
      </c>
      <c r="R17" s="61">
        <f t="shared" si="3"/>
        <v>21.3</v>
      </c>
      <c r="S17" s="61">
        <f t="shared" si="4"/>
        <v>44.9</v>
      </c>
      <c r="T17" s="62">
        <f t="shared" si="5"/>
        <v>123.2</v>
      </c>
    </row>
    <row r="18" spans="1:20" ht="15.75" thickBot="1">
      <c r="A18" s="65"/>
      <c r="B18" s="75" t="s">
        <v>86</v>
      </c>
      <c r="C18" s="58">
        <f>+'B1'!BK9</f>
        <v>0</v>
      </c>
      <c r="D18" s="58">
        <f>+'B1'!BK16</f>
        <v>0.2999999999999998</v>
      </c>
      <c r="E18" s="121">
        <f>+'B1'!BK23</f>
        <v>0.19999999999999996</v>
      </c>
      <c r="F18" s="121">
        <f>+'B1'!BK30</f>
        <v>2.3000000000000007</v>
      </c>
      <c r="G18" s="121">
        <f>+'B1'!BK37</f>
        <v>17.200000000000003</v>
      </c>
      <c r="H18" s="59">
        <f>+'B1'!BK44</f>
        <v>21.799999999999997</v>
      </c>
      <c r="I18" s="58">
        <f>+'B1'!CH9</f>
        <v>0</v>
      </c>
      <c r="J18" s="58">
        <f>+'B1'!CH16</f>
        <v>-0.20000000000000012</v>
      </c>
      <c r="K18" s="58">
        <f>+'B1'!CH23</f>
        <v>-0.20000000000000018</v>
      </c>
      <c r="L18" s="58">
        <f>+'B1'!CH30</f>
        <v>-1.4000000000000008</v>
      </c>
      <c r="M18" s="58">
        <f>+'B1'!CH37</f>
        <v>-10.000000000000004</v>
      </c>
      <c r="N18" s="58">
        <f>+'B1'!CH44</f>
        <v>-33.8</v>
      </c>
      <c r="O18" s="57">
        <f t="shared" si="0"/>
        <v>0</v>
      </c>
      <c r="P18" s="58">
        <f t="shared" si="1"/>
        <v>0.49999999999999994</v>
      </c>
      <c r="Q18" s="58">
        <f t="shared" si="2"/>
        <v>0.40000000000000013</v>
      </c>
      <c r="R18" s="58">
        <f t="shared" si="3"/>
        <v>3.7000000000000015</v>
      </c>
      <c r="S18" s="58">
        <f t="shared" si="4"/>
        <v>27.200000000000006</v>
      </c>
      <c r="T18" s="59">
        <f t="shared" si="5"/>
        <v>55.599999999999994</v>
      </c>
    </row>
    <row r="19" spans="1:20" ht="15.75" thickBot="1">
      <c r="A19" s="63" t="s">
        <v>90</v>
      </c>
      <c r="B19" s="73" t="s">
        <v>142</v>
      </c>
      <c r="C19" s="55">
        <f>+'A1F1'!BK10</f>
        <v>0</v>
      </c>
      <c r="D19" s="55">
        <f>+'A1F1'!BK17</f>
        <v>22.299999999999997</v>
      </c>
      <c r="E19" s="119">
        <f>+'A1F1'!BK24</f>
        <v>4.699999999999996</v>
      </c>
      <c r="F19" s="119">
        <f>+'A1F1'!BK31</f>
        <v>75.1</v>
      </c>
      <c r="G19" s="119">
        <f>+'A1F1'!BK38</f>
        <v>-51.89999999999998</v>
      </c>
      <c r="H19" s="56">
        <f>+'A1F1'!BK45</f>
        <v>132</v>
      </c>
      <c r="I19" s="55">
        <f>+'A1F1'!CH10</f>
        <v>-0.1</v>
      </c>
      <c r="J19" s="55">
        <f>+'A1F1'!CH17</f>
        <v>-0.10000000000000009</v>
      </c>
      <c r="K19" s="55">
        <f>+'A1F1'!CH24</f>
        <v>-0.30000000000000016</v>
      </c>
      <c r="L19" s="55">
        <f>+'A1F1'!CH31</f>
        <v>-1</v>
      </c>
      <c r="M19" s="55">
        <f>+'A1F1'!CH38</f>
        <v>-4.399999999999999</v>
      </c>
      <c r="N19" s="55">
        <f>+'A1F1'!CH45</f>
        <v>-11</v>
      </c>
      <c r="O19" s="60">
        <f t="shared" si="0"/>
        <v>0.1</v>
      </c>
      <c r="P19" s="61">
        <f t="shared" si="1"/>
        <v>22.4</v>
      </c>
      <c r="Q19" s="61">
        <f t="shared" si="2"/>
        <v>4.999999999999996</v>
      </c>
      <c r="R19" s="61">
        <f t="shared" si="3"/>
        <v>76.1</v>
      </c>
      <c r="S19" s="61">
        <f t="shared" si="4"/>
        <v>-47.49999999999998</v>
      </c>
      <c r="T19" s="62">
        <f t="shared" si="5"/>
        <v>143</v>
      </c>
    </row>
    <row r="20" spans="1:28" ht="15.75" thickBot="1">
      <c r="A20" s="64"/>
      <c r="B20" s="74" t="s">
        <v>79</v>
      </c>
      <c r="C20" s="61">
        <f>+'A1B'!BK10</f>
        <v>0</v>
      </c>
      <c r="D20" s="61">
        <f>+'A1B'!BK17</f>
        <v>14.100000000000001</v>
      </c>
      <c r="E20" s="120">
        <f>+'A1B'!BK24</f>
        <v>146.3</v>
      </c>
      <c r="F20" s="120">
        <f>+'A1B'!BK31</f>
        <v>1</v>
      </c>
      <c r="G20" s="120">
        <f>+'A1B'!BK38</f>
        <v>-79.99999999999997</v>
      </c>
      <c r="H20" s="62">
        <f>+'A1B'!BK45</f>
        <v>77.30000000000001</v>
      </c>
      <c r="I20" s="61">
        <f>+'A1B'!CH10</f>
        <v>0</v>
      </c>
      <c r="J20" s="61">
        <f>+'A1B'!CH17</f>
        <v>0</v>
      </c>
      <c r="K20" s="61">
        <f>+'A1B'!CH24</f>
        <v>-0.20000000000000007</v>
      </c>
      <c r="L20" s="61">
        <f>+'A1B'!CH31</f>
        <v>-0.6000000000000001</v>
      </c>
      <c r="M20" s="61">
        <f>+'A1B'!CH38</f>
        <v>-3.5999999999999988</v>
      </c>
      <c r="N20" s="61">
        <f>+'A1B'!CH45</f>
        <v>-9.8</v>
      </c>
      <c r="O20" s="60">
        <f t="shared" si="0"/>
        <v>0</v>
      </c>
      <c r="P20" s="61">
        <f t="shared" si="1"/>
        <v>14.100000000000001</v>
      </c>
      <c r="Q20" s="61">
        <f t="shared" si="2"/>
        <v>146.5</v>
      </c>
      <c r="R20" s="61">
        <f t="shared" si="3"/>
        <v>1.6</v>
      </c>
      <c r="S20" s="61">
        <f t="shared" si="4"/>
        <v>-76.39999999999998</v>
      </c>
      <c r="T20" s="62">
        <f t="shared" si="5"/>
        <v>87.10000000000001</v>
      </c>
      <c r="X20" s="137" t="s">
        <v>163</v>
      </c>
      <c r="Y20" s="138"/>
      <c r="Z20" s="138"/>
      <c r="AA20" s="138"/>
      <c r="AB20" s="139"/>
    </row>
    <row r="21" spans="1:28" ht="15.75" thickBot="1">
      <c r="A21" s="65"/>
      <c r="B21" s="75" t="s">
        <v>86</v>
      </c>
      <c r="C21" s="58">
        <f>+'B1'!BK10</f>
        <v>0</v>
      </c>
      <c r="D21" s="58">
        <f>+'B1'!BK17</f>
        <v>14.3</v>
      </c>
      <c r="E21" s="121">
        <f>+'B1'!BK24</f>
        <v>-16.6</v>
      </c>
      <c r="F21" s="121">
        <f>+'B1'!BK31</f>
        <v>190.3</v>
      </c>
      <c r="G21" s="121">
        <f>+'B1'!BK38</f>
        <v>1659.9</v>
      </c>
      <c r="H21" s="59">
        <f>+'B1'!BK45</f>
        <v>102.30000000000001</v>
      </c>
      <c r="I21" s="58">
        <f>+'B1'!CH10</f>
        <v>-0.1</v>
      </c>
      <c r="J21" s="58">
        <f>+'B1'!CH17</f>
        <v>0</v>
      </c>
      <c r="K21" s="58">
        <f>+'B1'!CH24</f>
        <v>0</v>
      </c>
      <c r="L21" s="58">
        <f>+'B1'!CH31</f>
        <v>-0.30000000000000027</v>
      </c>
      <c r="M21" s="58">
        <f>+'B1'!CH38</f>
        <v>-1.9000000000000004</v>
      </c>
      <c r="N21" s="58">
        <f>+'B1'!CH45</f>
        <v>-4.9</v>
      </c>
      <c r="O21" s="57">
        <f t="shared" si="0"/>
        <v>0.1</v>
      </c>
      <c r="P21" s="58">
        <f t="shared" si="1"/>
        <v>14.3</v>
      </c>
      <c r="Q21" s="58">
        <f t="shared" si="2"/>
        <v>-16.6</v>
      </c>
      <c r="R21" s="58">
        <f t="shared" si="3"/>
        <v>190.60000000000002</v>
      </c>
      <c r="S21" s="58">
        <f t="shared" si="4"/>
        <v>1661.8000000000002</v>
      </c>
      <c r="T21" s="59">
        <f t="shared" si="5"/>
        <v>107.20000000000002</v>
      </c>
      <c r="X21" s="54"/>
      <c r="Y21" s="125"/>
      <c r="Z21" s="72">
        <v>2000</v>
      </c>
      <c r="AA21" s="72">
        <v>2050</v>
      </c>
      <c r="AB21" s="70">
        <v>2100</v>
      </c>
    </row>
    <row r="22" spans="1:31" ht="15.75" thickBot="1">
      <c r="A22" s="66" t="s">
        <v>143</v>
      </c>
      <c r="B22" s="74"/>
      <c r="O22" s="67">
        <v>2000</v>
      </c>
      <c r="P22" s="68">
        <v>2025</v>
      </c>
      <c r="Q22" s="68">
        <v>2030</v>
      </c>
      <c r="R22" s="68">
        <v>2050</v>
      </c>
      <c r="S22" s="68">
        <v>2075</v>
      </c>
      <c r="T22" s="69">
        <v>2100</v>
      </c>
      <c r="U22" s="123"/>
      <c r="X22" s="54" t="s">
        <v>145</v>
      </c>
      <c r="Y22" s="125" t="s">
        <v>142</v>
      </c>
      <c r="Z22" s="86">
        <f>+O19</f>
        <v>0.1</v>
      </c>
      <c r="AA22" s="86">
        <f>+R19</f>
        <v>76.1</v>
      </c>
      <c r="AB22" s="87">
        <f>+T24</f>
        <v>458.59999999999997</v>
      </c>
      <c r="AC22" s="61"/>
      <c r="AD22" s="85"/>
      <c r="AE22" s="85"/>
    </row>
    <row r="23" spans="1:28" ht="15">
      <c r="A23" s="63" t="s">
        <v>144</v>
      </c>
      <c r="B23" s="73" t="s">
        <v>142</v>
      </c>
      <c r="C23" s="55">
        <f aca="true" t="shared" si="6" ref="C23:H23">+C13+C2</f>
        <v>0.10000000000000009</v>
      </c>
      <c r="D23" s="55">
        <f t="shared" si="6"/>
        <v>19</v>
      </c>
      <c r="E23" s="55">
        <f t="shared" si="6"/>
        <v>26.299999999999997</v>
      </c>
      <c r="F23" s="55">
        <f t="shared" si="6"/>
        <v>282.79999999999995</v>
      </c>
      <c r="G23" s="55">
        <f t="shared" si="6"/>
        <v>134.4</v>
      </c>
      <c r="H23" s="56">
        <f t="shared" si="6"/>
        <v>352.40000000000003</v>
      </c>
      <c r="I23" s="55">
        <f aca="true" t="shared" si="7" ref="I23:N23">+I13+E2</f>
        <v>-0.03</v>
      </c>
      <c r="J23" s="55">
        <f t="shared" si="7"/>
        <v>-0.3999999999999997</v>
      </c>
      <c r="K23" s="55">
        <f t="shared" si="7"/>
        <v>-0.6999999999999998</v>
      </c>
      <c r="L23" s="55">
        <f t="shared" si="7"/>
        <v>-4.299999999999999</v>
      </c>
      <c r="M23" s="55">
        <f t="shared" si="7"/>
        <v>-26.400000000000002</v>
      </c>
      <c r="N23" s="55">
        <f t="shared" si="7"/>
        <v>-92.60000000000002</v>
      </c>
      <c r="O23" s="54">
        <f>+C23-I23</f>
        <v>0.1300000000000001</v>
      </c>
      <c r="P23" s="55">
        <f aca="true" t="shared" si="8" ref="O23:T28">+D23-J23</f>
        <v>19.4</v>
      </c>
      <c r="Q23" s="55">
        <f t="shared" si="8"/>
        <v>26.999999999999996</v>
      </c>
      <c r="R23" s="55">
        <f t="shared" si="8"/>
        <v>287.09999999999997</v>
      </c>
      <c r="S23" s="55">
        <f t="shared" si="8"/>
        <v>160.8</v>
      </c>
      <c r="T23" s="56">
        <f t="shared" si="8"/>
        <v>445.00000000000006</v>
      </c>
      <c r="U23" s="124"/>
      <c r="X23" s="60"/>
      <c r="Y23" s="92" t="s">
        <v>79</v>
      </c>
      <c r="Z23" s="88">
        <f>+O21</f>
        <v>0.1</v>
      </c>
      <c r="AA23" s="88">
        <f>+R21</f>
        <v>190.60000000000002</v>
      </c>
      <c r="AB23" s="89">
        <f>+T26</f>
        <v>249.5</v>
      </c>
    </row>
    <row r="24" spans="1:28" ht="15.75" thickBot="1">
      <c r="A24" s="65" t="s">
        <v>145</v>
      </c>
      <c r="B24" s="75" t="s">
        <v>142</v>
      </c>
      <c r="C24" s="58">
        <f aca="true" t="shared" si="9" ref="C24:N24">+C7+C10+C16</f>
        <v>0</v>
      </c>
      <c r="D24" s="58">
        <f t="shared" si="9"/>
        <v>3.4000000000000004</v>
      </c>
      <c r="E24" s="58">
        <f t="shared" si="9"/>
        <v>4.800000000000001</v>
      </c>
      <c r="F24" s="58">
        <f t="shared" si="9"/>
        <v>240.4</v>
      </c>
      <c r="G24" s="58">
        <f t="shared" si="9"/>
        <v>133.4</v>
      </c>
      <c r="H24" s="59">
        <f t="shared" si="9"/>
        <v>355.79999999999995</v>
      </c>
      <c r="I24" s="58">
        <f t="shared" si="9"/>
        <v>0.03</v>
      </c>
      <c r="J24" s="58">
        <f t="shared" si="9"/>
        <v>-0.3</v>
      </c>
      <c r="K24" s="58">
        <f t="shared" si="9"/>
        <v>-0.4999999999999999</v>
      </c>
      <c r="L24" s="58">
        <f t="shared" si="9"/>
        <v>-3.7000000000000006</v>
      </c>
      <c r="M24" s="58">
        <f t="shared" si="9"/>
        <v>-28.4</v>
      </c>
      <c r="N24" s="58">
        <f t="shared" si="9"/>
        <v>-102.8</v>
      </c>
      <c r="O24" s="57">
        <f t="shared" si="8"/>
        <v>-0.03</v>
      </c>
      <c r="P24" s="58">
        <f t="shared" si="8"/>
        <v>3.7</v>
      </c>
      <c r="Q24" s="58">
        <f t="shared" si="8"/>
        <v>5.300000000000001</v>
      </c>
      <c r="R24" s="58">
        <f t="shared" si="8"/>
        <v>244.1</v>
      </c>
      <c r="S24" s="58">
        <f t="shared" si="8"/>
        <v>161.8</v>
      </c>
      <c r="T24" s="59">
        <f t="shared" si="8"/>
        <v>458.59999999999997</v>
      </c>
      <c r="U24" s="124"/>
      <c r="X24" s="60"/>
      <c r="Y24" s="92" t="s">
        <v>86</v>
      </c>
      <c r="Z24" s="88">
        <f>+O23</f>
        <v>0.1300000000000001</v>
      </c>
      <c r="AA24" s="88">
        <f>+R23</f>
        <v>287.09999999999997</v>
      </c>
      <c r="AB24" s="89">
        <f>+T28</f>
        <v>114.60000000000001</v>
      </c>
    </row>
    <row r="25" spans="1:28" ht="15.75" thickBot="1">
      <c r="A25" s="63" t="s">
        <v>144</v>
      </c>
      <c r="B25" s="73" t="s">
        <v>79</v>
      </c>
      <c r="C25" s="55">
        <f aca="true" t="shared" si="10" ref="C25:N25">+C14+C20</f>
        <v>0.10000000000000009</v>
      </c>
      <c r="D25" s="55">
        <f t="shared" si="10"/>
        <v>14.600000000000001</v>
      </c>
      <c r="E25" s="55">
        <f t="shared" si="10"/>
        <v>148.60000000000002</v>
      </c>
      <c r="F25" s="55">
        <f t="shared" si="10"/>
        <v>73.19999999999999</v>
      </c>
      <c r="G25" s="55">
        <f t="shared" si="10"/>
        <v>2600.7</v>
      </c>
      <c r="H25" s="56">
        <f t="shared" si="10"/>
        <v>286.2</v>
      </c>
      <c r="I25" s="55">
        <f t="shared" si="10"/>
        <v>0</v>
      </c>
      <c r="J25" s="55">
        <f t="shared" si="10"/>
        <v>-0.10000000000000009</v>
      </c>
      <c r="K25" s="55">
        <f t="shared" si="10"/>
        <v>-0.39999999999999936</v>
      </c>
      <c r="L25" s="55">
        <f t="shared" si="10"/>
        <v>-3.599999999999999</v>
      </c>
      <c r="M25" s="55">
        <f t="shared" si="10"/>
        <v>-26.09999999999999</v>
      </c>
      <c r="N25" s="55">
        <f t="shared" si="10"/>
        <v>-92.2</v>
      </c>
      <c r="O25" s="60">
        <f t="shared" si="8"/>
        <v>0.10000000000000009</v>
      </c>
      <c r="P25" s="61">
        <f t="shared" si="8"/>
        <v>14.700000000000001</v>
      </c>
      <c r="Q25" s="61">
        <f t="shared" si="8"/>
        <v>149.00000000000003</v>
      </c>
      <c r="R25" s="61">
        <f t="shared" si="8"/>
        <v>76.79999999999998</v>
      </c>
      <c r="S25" s="61">
        <f t="shared" si="8"/>
        <v>2626.7999999999997</v>
      </c>
      <c r="T25" s="62">
        <f t="shared" si="8"/>
        <v>378.4</v>
      </c>
      <c r="X25" s="97"/>
      <c r="Y25" s="104" t="s">
        <v>157</v>
      </c>
      <c r="Z25" s="102">
        <f>+'[1]GDP Current and projected'!$C$101</f>
        <v>14165.914608258214</v>
      </c>
      <c r="AA25" s="102">
        <f>+'[1]GDP Current and projected'!$AV$101</f>
        <v>498548.05495531694</v>
      </c>
      <c r="AB25" s="103">
        <f>+'[1]GDP Current and projected'!$CT$101</f>
        <v>28695694.275255706</v>
      </c>
    </row>
    <row r="26" spans="1:28" ht="15.75" thickBot="1">
      <c r="A26" s="65" t="s">
        <v>145</v>
      </c>
      <c r="B26" s="75" t="s">
        <v>79</v>
      </c>
      <c r="C26" s="58">
        <f aca="true" t="shared" si="11" ref="C26:N26">+C8+C11+C17</f>
        <v>0</v>
      </c>
      <c r="D26" s="58">
        <f t="shared" si="11"/>
        <v>1.7000000000000002</v>
      </c>
      <c r="E26" s="58">
        <f t="shared" si="11"/>
        <v>35</v>
      </c>
      <c r="F26" s="58">
        <f t="shared" si="11"/>
        <v>56.699999999999996</v>
      </c>
      <c r="G26" s="58">
        <f t="shared" si="11"/>
        <v>2129.1</v>
      </c>
      <c r="H26" s="59">
        <f t="shared" si="11"/>
        <v>177.7</v>
      </c>
      <c r="I26" s="58">
        <f t="shared" si="11"/>
        <v>0</v>
      </c>
      <c r="J26" s="58">
        <f t="shared" si="11"/>
        <v>-0.30000000000000004</v>
      </c>
      <c r="K26" s="58">
        <f t="shared" si="11"/>
        <v>-0.4999999999999999</v>
      </c>
      <c r="L26" s="58">
        <f t="shared" si="11"/>
        <v>-3.4000000000000017</v>
      </c>
      <c r="M26" s="58">
        <f t="shared" si="11"/>
        <v>-20.7</v>
      </c>
      <c r="N26" s="58">
        <f t="shared" si="11"/>
        <v>-71.80000000000001</v>
      </c>
      <c r="O26" s="57">
        <f t="shared" si="8"/>
        <v>0</v>
      </c>
      <c r="P26" s="58">
        <f t="shared" si="8"/>
        <v>2</v>
      </c>
      <c r="Q26" s="58">
        <f t="shared" si="8"/>
        <v>35.5</v>
      </c>
      <c r="R26" s="58">
        <f t="shared" si="8"/>
        <v>60.099999999999994</v>
      </c>
      <c r="S26" s="58">
        <f t="shared" si="8"/>
        <v>2149.7999999999997</v>
      </c>
      <c r="T26" s="59">
        <f t="shared" si="8"/>
        <v>249.5</v>
      </c>
      <c r="X26" s="60" t="s">
        <v>144</v>
      </c>
      <c r="Y26" s="92" t="s">
        <v>142</v>
      </c>
      <c r="Z26" s="88">
        <f>+O23</f>
        <v>0.1300000000000001</v>
      </c>
      <c r="AA26" s="88">
        <f>+R23</f>
        <v>287.09999999999997</v>
      </c>
      <c r="AB26" s="89">
        <f>+T23</f>
        <v>445.00000000000006</v>
      </c>
    </row>
    <row r="27" spans="1:28" ht="15">
      <c r="A27" s="63" t="s">
        <v>144</v>
      </c>
      <c r="B27" s="73" t="s">
        <v>86</v>
      </c>
      <c r="C27" s="55">
        <f aca="true" t="shared" si="12" ref="C27:N27">+C15+C21</f>
        <v>0.10000000000000009</v>
      </c>
      <c r="D27" s="55">
        <f t="shared" si="12"/>
        <v>14.700000000000001</v>
      </c>
      <c r="E27" s="55">
        <f t="shared" si="12"/>
        <v>-16.1</v>
      </c>
      <c r="F27" s="55">
        <f t="shared" si="12"/>
        <v>192.70000000000002</v>
      </c>
      <c r="G27" s="55">
        <f t="shared" si="12"/>
        <v>1697.3000000000002</v>
      </c>
      <c r="H27" s="56">
        <f t="shared" si="12"/>
        <v>681.8</v>
      </c>
      <c r="I27" s="55">
        <f t="shared" si="12"/>
        <v>-0.1</v>
      </c>
      <c r="J27" s="55">
        <f t="shared" si="12"/>
        <v>-0.19999999999999962</v>
      </c>
      <c r="K27" s="55">
        <f t="shared" si="12"/>
        <v>-0.20000000000000018</v>
      </c>
      <c r="L27" s="55">
        <f t="shared" si="12"/>
        <v>-1.9</v>
      </c>
      <c r="M27" s="55">
        <f t="shared" si="12"/>
        <v>-13.5</v>
      </c>
      <c r="N27" s="55">
        <f t="shared" si="12"/>
        <v>-47.400000000000006</v>
      </c>
      <c r="O27" s="60">
        <f t="shared" si="8"/>
        <v>0.2000000000000001</v>
      </c>
      <c r="P27" s="61">
        <f t="shared" si="8"/>
        <v>14.9</v>
      </c>
      <c r="Q27" s="61">
        <f t="shared" si="8"/>
        <v>-15.900000000000002</v>
      </c>
      <c r="R27" s="61">
        <f t="shared" si="8"/>
        <v>194.60000000000002</v>
      </c>
      <c r="S27" s="61">
        <f t="shared" si="8"/>
        <v>1710.8000000000002</v>
      </c>
      <c r="T27" s="62">
        <f t="shared" si="8"/>
        <v>729.1999999999999</v>
      </c>
      <c r="X27" s="60"/>
      <c r="Y27" s="92" t="s">
        <v>79</v>
      </c>
      <c r="Z27" s="88">
        <f>+O25</f>
        <v>0.10000000000000009</v>
      </c>
      <c r="AA27" s="88">
        <f>+R25</f>
        <v>76.79999999999998</v>
      </c>
      <c r="AB27" s="89">
        <f>+T25</f>
        <v>378.4</v>
      </c>
    </row>
    <row r="28" spans="1:28" ht="15.75" thickBot="1">
      <c r="A28" s="65" t="s">
        <v>145</v>
      </c>
      <c r="B28" s="75" t="s">
        <v>86</v>
      </c>
      <c r="C28" s="58">
        <f aca="true" t="shared" si="13" ref="C28:N28">+C9+C12+C18</f>
        <v>0</v>
      </c>
      <c r="D28" s="58">
        <f t="shared" si="13"/>
        <v>1.1</v>
      </c>
      <c r="E28" s="58">
        <f t="shared" si="13"/>
        <v>0.19999999999999996</v>
      </c>
      <c r="F28" s="58">
        <f t="shared" si="13"/>
        <v>4</v>
      </c>
      <c r="G28" s="58">
        <f t="shared" si="13"/>
        <v>43.300000000000004</v>
      </c>
      <c r="H28" s="59">
        <f t="shared" si="13"/>
        <v>71.80000000000001</v>
      </c>
      <c r="I28" s="58">
        <f t="shared" si="13"/>
        <v>0</v>
      </c>
      <c r="J28" s="58">
        <f t="shared" si="13"/>
        <v>-0.20000000000000012</v>
      </c>
      <c r="K28" s="58">
        <f t="shared" si="13"/>
        <v>-0.30000000000000016</v>
      </c>
      <c r="L28" s="58">
        <f t="shared" si="13"/>
        <v>-1.9000000000000008</v>
      </c>
      <c r="M28" s="58">
        <f t="shared" si="13"/>
        <v>-12.600000000000003</v>
      </c>
      <c r="N28" s="58">
        <f t="shared" si="13"/>
        <v>-42.8</v>
      </c>
      <c r="O28" s="57">
        <f t="shared" si="8"/>
        <v>0</v>
      </c>
      <c r="P28" s="58">
        <f t="shared" si="8"/>
        <v>1.3000000000000003</v>
      </c>
      <c r="Q28" s="58">
        <f t="shared" si="8"/>
        <v>0.5000000000000001</v>
      </c>
      <c r="R28" s="58">
        <f t="shared" si="8"/>
        <v>5.9</v>
      </c>
      <c r="S28" s="58">
        <f t="shared" si="8"/>
        <v>55.900000000000006</v>
      </c>
      <c r="T28" s="59">
        <f t="shared" si="8"/>
        <v>114.60000000000001</v>
      </c>
      <c r="X28" s="60"/>
      <c r="Y28" s="92" t="s">
        <v>86</v>
      </c>
      <c r="Z28" s="88">
        <f>+O27</f>
        <v>0.2000000000000001</v>
      </c>
      <c r="AA28" s="88">
        <f>+R27</f>
        <v>194.60000000000002</v>
      </c>
      <c r="AB28" s="89">
        <f>+T27</f>
        <v>729.1999999999999</v>
      </c>
    </row>
    <row r="29" spans="3:28" ht="15.75" thickBot="1">
      <c r="C29" s="53" t="s">
        <v>147</v>
      </c>
      <c r="I29" s="53" t="s">
        <v>148</v>
      </c>
      <c r="X29" s="97"/>
      <c r="Y29" s="104" t="s">
        <v>157</v>
      </c>
      <c r="Z29" s="102">
        <f>+'[1]GDP Current and projected'!$C$103</f>
        <v>13736.871080673802</v>
      </c>
      <c r="AA29" s="102">
        <f>+'[1]GDP Current and projected'!$AV$103</f>
        <v>310860.0057717659</v>
      </c>
      <c r="AB29" s="103">
        <f>+'[1]GDP Current and projected'!$CT$103</f>
        <v>10781267.353149194</v>
      </c>
    </row>
    <row r="30" ht="15.75" thickBot="1"/>
    <row r="31" spans="13:28" ht="15.75" thickBot="1">
      <c r="M31" s="140" t="s">
        <v>158</v>
      </c>
      <c r="N31" s="141"/>
      <c r="O31" s="141"/>
      <c r="P31" s="141"/>
      <c r="Q31" s="141"/>
      <c r="R31" s="141"/>
      <c r="S31" s="142"/>
      <c r="X31" s="137" t="s">
        <v>158</v>
      </c>
      <c r="Y31" s="138"/>
      <c r="Z31" s="138"/>
      <c r="AA31" s="138"/>
      <c r="AB31" s="139"/>
    </row>
    <row r="32" spans="13:28" ht="15.75" thickBot="1">
      <c r="M32" s="97"/>
      <c r="N32" s="98"/>
      <c r="O32" s="71">
        <v>2000</v>
      </c>
      <c r="P32" s="72">
        <v>2025</v>
      </c>
      <c r="Q32" s="72">
        <v>2050</v>
      </c>
      <c r="R32" s="72">
        <v>2075</v>
      </c>
      <c r="S32" s="70">
        <v>2100</v>
      </c>
      <c r="X32" s="97"/>
      <c r="Y32" s="98"/>
      <c r="Z32" s="71">
        <v>2000</v>
      </c>
      <c r="AA32" s="72">
        <v>2050</v>
      </c>
      <c r="AB32" s="70">
        <v>2100</v>
      </c>
    </row>
    <row r="33" spans="13:30" ht="15">
      <c r="M33" s="73" t="s">
        <v>145</v>
      </c>
      <c r="N33" s="55" t="s">
        <v>142</v>
      </c>
      <c r="O33" s="90">
        <f>+O24*1000</f>
        <v>-30</v>
      </c>
      <c r="P33" s="86">
        <f>+P24*1000</f>
        <v>3700</v>
      </c>
      <c r="Q33" s="86">
        <f>+R24*1000</f>
        <v>244100</v>
      </c>
      <c r="R33" s="86">
        <f>+S24*1000</f>
        <v>161800</v>
      </c>
      <c r="S33" s="87">
        <f>+T24*1000</f>
        <v>458599.99999999994</v>
      </c>
      <c r="X33" s="73" t="s">
        <v>145</v>
      </c>
      <c r="Y33" s="55" t="s">
        <v>142</v>
      </c>
      <c r="Z33" s="90">
        <f aca="true" t="shared" si="14" ref="Z33:AB38">+Z22*1000</f>
        <v>100</v>
      </c>
      <c r="AA33" s="86">
        <f t="shared" si="14"/>
        <v>76100</v>
      </c>
      <c r="AB33" s="87">
        <f t="shared" si="14"/>
        <v>458599.99999999994</v>
      </c>
      <c r="AC33" s="96"/>
      <c r="AD33" s="96"/>
    </row>
    <row r="34" spans="13:28" ht="15">
      <c r="M34" s="74"/>
      <c r="N34" s="61" t="s">
        <v>79</v>
      </c>
      <c r="O34" s="91">
        <f>+O26*1000</f>
        <v>0</v>
      </c>
      <c r="P34" s="88">
        <f>+P26*1000</f>
        <v>2000</v>
      </c>
      <c r="Q34" s="88">
        <f>+R26*1000</f>
        <v>60099.99999999999</v>
      </c>
      <c r="R34" s="88">
        <f>+S26*1000</f>
        <v>2149799.9999999995</v>
      </c>
      <c r="S34" s="89">
        <f>+T26*1000</f>
        <v>249500</v>
      </c>
      <c r="X34" s="74"/>
      <c r="Y34" s="61" t="s">
        <v>79</v>
      </c>
      <c r="Z34" s="91">
        <f t="shared" si="14"/>
        <v>100</v>
      </c>
      <c r="AA34" s="88">
        <f t="shared" si="14"/>
        <v>190600.00000000003</v>
      </c>
      <c r="AB34" s="89">
        <f t="shared" si="14"/>
        <v>249500</v>
      </c>
    </row>
    <row r="35" spans="13:28" ht="15.75" thickBot="1">
      <c r="M35" s="74"/>
      <c r="N35" s="61" t="s">
        <v>86</v>
      </c>
      <c r="O35" s="105">
        <f>+O28*1000</f>
        <v>0</v>
      </c>
      <c r="P35" s="106">
        <f>+P28*1000</f>
        <v>1300.0000000000002</v>
      </c>
      <c r="Q35" s="106">
        <f>+R28*1000</f>
        <v>5900</v>
      </c>
      <c r="R35" s="106">
        <f>+S28*1000</f>
        <v>55900.00000000001</v>
      </c>
      <c r="S35" s="107">
        <f>+T28*1000</f>
        <v>114600.00000000001</v>
      </c>
      <c r="X35" s="74"/>
      <c r="Y35" s="61" t="s">
        <v>86</v>
      </c>
      <c r="Z35" s="91">
        <f t="shared" si="14"/>
        <v>130.00000000000009</v>
      </c>
      <c r="AA35" s="88">
        <f t="shared" si="14"/>
        <v>287099.99999999994</v>
      </c>
      <c r="AB35" s="89">
        <f t="shared" si="14"/>
        <v>114600.00000000001</v>
      </c>
    </row>
    <row r="36" spans="13:28" ht="15.75" thickBot="1">
      <c r="M36" s="84"/>
      <c r="N36" s="100" t="s">
        <v>157</v>
      </c>
      <c r="O36" s="101">
        <f>+Z36</f>
        <v>14165914.608258214</v>
      </c>
      <c r="P36" s="102">
        <f>+'[1]GDP Current and projected'!$W$101*1000</f>
        <v>67394926.98281306</v>
      </c>
      <c r="Q36" s="102">
        <f>+'[1]GDP Current and projected'!$AV$101*1000</f>
        <v>498548054.95531696</v>
      </c>
      <c r="R36" s="102">
        <f>+'[1]GDP Current and projected'!$BU$101*1000</f>
        <v>3767537390.269304</v>
      </c>
      <c r="S36" s="103">
        <f>+'[1]GDP Current and projected'!$CT$101*1000</f>
        <v>28695694275.255707</v>
      </c>
      <c r="X36" s="84"/>
      <c r="Y36" s="100" t="s">
        <v>157</v>
      </c>
      <c r="Z36" s="101">
        <f t="shared" si="14"/>
        <v>14165914.608258214</v>
      </c>
      <c r="AA36" s="102">
        <f t="shared" si="14"/>
        <v>498548054.95531696</v>
      </c>
      <c r="AB36" s="103">
        <f t="shared" si="14"/>
        <v>28695694275.255707</v>
      </c>
    </row>
    <row r="37" spans="13:30" ht="15">
      <c r="M37" s="73" t="s">
        <v>144</v>
      </c>
      <c r="N37" s="55" t="s">
        <v>142</v>
      </c>
      <c r="O37" s="90">
        <f>+O23*1000</f>
        <v>130.00000000000009</v>
      </c>
      <c r="P37" s="86">
        <f>+P23*1000</f>
        <v>19400</v>
      </c>
      <c r="Q37" s="86">
        <f>+R23*1000</f>
        <v>287099.99999999994</v>
      </c>
      <c r="R37" s="86">
        <f>+S23*1000</f>
        <v>160800</v>
      </c>
      <c r="S37" s="87">
        <f>+T23*1000</f>
        <v>445000.00000000006</v>
      </c>
      <c r="X37" s="73" t="s">
        <v>144</v>
      </c>
      <c r="Y37" s="55" t="s">
        <v>142</v>
      </c>
      <c r="Z37" s="90">
        <f t="shared" si="14"/>
        <v>130.00000000000009</v>
      </c>
      <c r="AA37" s="86">
        <f t="shared" si="14"/>
        <v>287099.99999999994</v>
      </c>
      <c r="AB37" s="87">
        <f t="shared" si="14"/>
        <v>445000.00000000006</v>
      </c>
      <c r="AC37" s="96"/>
      <c r="AD37" s="96"/>
    </row>
    <row r="38" spans="13:28" ht="15">
      <c r="M38" s="92"/>
      <c r="N38" s="61" t="s">
        <v>79</v>
      </c>
      <c r="O38" s="91">
        <f>+O25*1000</f>
        <v>100.00000000000009</v>
      </c>
      <c r="P38" s="88">
        <f>+P25*1000</f>
        <v>14700.000000000002</v>
      </c>
      <c r="Q38" s="88">
        <f>+R25*1000</f>
        <v>76799.99999999999</v>
      </c>
      <c r="R38" s="88">
        <f>+S25*1000</f>
        <v>2626799.9999999995</v>
      </c>
      <c r="S38" s="89">
        <f>+T25*1000</f>
        <v>378400</v>
      </c>
      <c r="X38" s="92"/>
      <c r="Y38" s="61" t="s">
        <v>79</v>
      </c>
      <c r="Z38" s="91">
        <f t="shared" si="14"/>
        <v>100.00000000000009</v>
      </c>
      <c r="AA38" s="88">
        <f t="shared" si="14"/>
        <v>76799.99999999999</v>
      </c>
      <c r="AB38" s="89">
        <f t="shared" si="14"/>
        <v>378400</v>
      </c>
    </row>
    <row r="39" spans="13:28" ht="15.75" thickBot="1">
      <c r="M39" s="92"/>
      <c r="N39" s="61" t="s">
        <v>86</v>
      </c>
      <c r="O39" s="105">
        <f>+O27*1000</f>
        <v>200.00000000000009</v>
      </c>
      <c r="P39" s="106">
        <f>+P27*1000</f>
        <v>14900</v>
      </c>
      <c r="Q39" s="106">
        <f>+R27*1000</f>
        <v>194600.00000000003</v>
      </c>
      <c r="R39" s="106">
        <f>+S27*1000</f>
        <v>1710800.0000000002</v>
      </c>
      <c r="S39" s="107">
        <f>+T27*1000</f>
        <v>729199.9999999999</v>
      </c>
      <c r="X39" s="92"/>
      <c r="Y39" s="61" t="s">
        <v>86</v>
      </c>
      <c r="Z39" s="91">
        <f aca="true" t="shared" si="15" ref="Z39:AB40">+Z28*1000</f>
        <v>200.00000000000009</v>
      </c>
      <c r="AA39" s="88">
        <f t="shared" si="15"/>
        <v>194600.00000000003</v>
      </c>
      <c r="AB39" s="89">
        <f t="shared" si="15"/>
        <v>729199.9999999999</v>
      </c>
    </row>
    <row r="40" spans="13:28" ht="15.75" thickBot="1">
      <c r="M40" s="104"/>
      <c r="N40" s="100" t="s">
        <v>157</v>
      </c>
      <c r="O40" s="101">
        <f>+Z40</f>
        <v>13736871.080673803</v>
      </c>
      <c r="P40" s="102">
        <f>+'[1]GDP Current and projected'!$W$103*1000</f>
        <v>54399610.05647837</v>
      </c>
      <c r="Q40" s="102">
        <f>+'[1]GDP Current and projected'!$AV$103*1000</f>
        <v>310860005.7717659</v>
      </c>
      <c r="R40" s="102">
        <f>+'[1]GDP Current and projected'!$BU$103*1000</f>
        <v>1814883343.3682356</v>
      </c>
      <c r="S40" s="103">
        <f>+'[1]GDP Current and projected'!$CT$103*1000</f>
        <v>10781267353.149195</v>
      </c>
      <c r="X40" s="104"/>
      <c r="Y40" s="100" t="s">
        <v>157</v>
      </c>
      <c r="Z40" s="101">
        <f t="shared" si="15"/>
        <v>13736871.080673803</v>
      </c>
      <c r="AA40" s="102">
        <f t="shared" si="15"/>
        <v>310860005.7717659</v>
      </c>
      <c r="AB40" s="103">
        <f t="shared" si="15"/>
        <v>10781267353.149195</v>
      </c>
    </row>
    <row r="41" spans="17:18" ht="15.75" thickBot="1">
      <c r="Q41" s="109"/>
      <c r="R41" s="109"/>
    </row>
    <row r="42" spans="1:18" ht="15.75" thickBot="1">
      <c r="A42" s="54"/>
      <c r="B42" s="56"/>
      <c r="C42" s="132" t="s">
        <v>156</v>
      </c>
      <c r="D42" s="135"/>
      <c r="E42" s="135"/>
      <c r="F42" s="135"/>
      <c r="G42" s="135"/>
      <c r="H42" s="136"/>
      <c r="Q42" s="108"/>
      <c r="R42" s="108"/>
    </row>
    <row r="43" spans="1:8" ht="15.75" thickBot="1">
      <c r="A43" s="57"/>
      <c r="B43" s="59"/>
      <c r="C43" s="71">
        <v>2000</v>
      </c>
      <c r="D43" s="72">
        <v>2025</v>
      </c>
      <c r="E43" s="72">
        <v>2030</v>
      </c>
      <c r="F43" s="72">
        <v>2050</v>
      </c>
      <c r="G43" s="72">
        <v>2075</v>
      </c>
      <c r="H43" s="70">
        <v>2100</v>
      </c>
    </row>
    <row r="44" spans="1:27" ht="15">
      <c r="A44" s="63" t="s">
        <v>29</v>
      </c>
      <c r="B44" s="63" t="s">
        <v>142</v>
      </c>
      <c r="C44" s="90">
        <f>+O7*1000</f>
        <v>0</v>
      </c>
      <c r="D44" s="86">
        <f aca="true" t="shared" si="16" ref="D44:D58">+P7*1000</f>
        <v>1100</v>
      </c>
      <c r="E44" s="86">
        <f aca="true" t="shared" si="17" ref="E44:E58">+Q7*1000</f>
        <v>1500</v>
      </c>
      <c r="F44" s="86">
        <f aca="true" t="shared" si="18" ref="F44:F58">+R7*1000</f>
        <v>227600</v>
      </c>
      <c r="G44" s="86">
        <f aca="true" t="shared" si="19" ref="G44:G58">+S7*1000</f>
        <v>68600</v>
      </c>
      <c r="H44" s="87">
        <f aca="true" t="shared" si="20" ref="H44:H58">+T7*1000</f>
        <v>173699.99999999997</v>
      </c>
      <c r="Y44" s="99"/>
      <c r="Z44" s="99"/>
      <c r="AA44" s="99"/>
    </row>
    <row r="45" spans="1:27" ht="15">
      <c r="A45" s="64"/>
      <c r="B45" s="64" t="s">
        <v>79</v>
      </c>
      <c r="C45" s="91">
        <f aca="true" t="shared" si="21" ref="C45:C58">+O8*1000</f>
        <v>0</v>
      </c>
      <c r="D45" s="88">
        <f t="shared" si="16"/>
        <v>399.9999999999999</v>
      </c>
      <c r="E45" s="88">
        <f t="shared" si="17"/>
        <v>200.00000000000017</v>
      </c>
      <c r="F45" s="88">
        <f t="shared" si="18"/>
        <v>37900</v>
      </c>
      <c r="G45" s="88">
        <f t="shared" si="19"/>
        <v>2100100</v>
      </c>
      <c r="H45" s="89">
        <f t="shared" si="20"/>
        <v>111199.99999999999</v>
      </c>
      <c r="Y45" s="99"/>
      <c r="Z45" s="99"/>
      <c r="AA45" s="99"/>
    </row>
    <row r="46" spans="1:27" ht="15.75" thickBot="1">
      <c r="A46" s="65"/>
      <c r="B46" s="65" t="s">
        <v>86</v>
      </c>
      <c r="C46" s="91">
        <f t="shared" si="21"/>
        <v>0</v>
      </c>
      <c r="D46" s="88">
        <f t="shared" si="16"/>
        <v>400.00000000000034</v>
      </c>
      <c r="E46" s="88">
        <f t="shared" si="17"/>
        <v>0</v>
      </c>
      <c r="F46" s="88">
        <f t="shared" si="18"/>
        <v>1199.9999999999993</v>
      </c>
      <c r="G46" s="88">
        <f t="shared" si="19"/>
        <v>21400</v>
      </c>
      <c r="H46" s="89">
        <f t="shared" si="20"/>
        <v>48100.00000000001</v>
      </c>
      <c r="Y46" s="99"/>
      <c r="Z46" s="99"/>
      <c r="AA46" s="99"/>
    </row>
    <row r="47" spans="1:27" ht="15">
      <c r="A47" s="63" t="s">
        <v>30</v>
      </c>
      <c r="B47" s="63" t="s">
        <v>142</v>
      </c>
      <c r="C47" s="90">
        <f t="shared" si="21"/>
        <v>0</v>
      </c>
      <c r="D47" s="86">
        <f t="shared" si="16"/>
        <v>400</v>
      </c>
      <c r="E47" s="86">
        <f t="shared" si="17"/>
        <v>199.99999999999997</v>
      </c>
      <c r="F47" s="86">
        <f t="shared" si="18"/>
        <v>1499.9999999999995</v>
      </c>
      <c r="G47" s="86">
        <f t="shared" si="19"/>
        <v>11800</v>
      </c>
      <c r="H47" s="87">
        <f t="shared" si="20"/>
        <v>43699.99999999999</v>
      </c>
      <c r="Y47" s="99"/>
      <c r="Z47" s="99"/>
      <c r="AA47" s="99"/>
    </row>
    <row r="48" spans="1:27" ht="15">
      <c r="A48" s="64"/>
      <c r="B48" s="64" t="s">
        <v>79</v>
      </c>
      <c r="C48" s="91">
        <f t="shared" si="21"/>
        <v>0</v>
      </c>
      <c r="D48" s="88">
        <f t="shared" si="16"/>
        <v>100</v>
      </c>
      <c r="E48" s="88">
        <f t="shared" si="17"/>
        <v>600</v>
      </c>
      <c r="F48" s="88">
        <f t="shared" si="18"/>
        <v>899.9999999999999</v>
      </c>
      <c r="G48" s="88">
        <f t="shared" si="19"/>
        <v>4799.999999999999</v>
      </c>
      <c r="H48" s="89">
        <f t="shared" si="20"/>
        <v>15099.999999999998</v>
      </c>
      <c r="Y48" s="99"/>
      <c r="Z48" s="99"/>
      <c r="AA48" s="99"/>
    </row>
    <row r="49" spans="1:27" ht="15.75" thickBot="1">
      <c r="A49" s="65"/>
      <c r="B49" s="65" t="s">
        <v>86</v>
      </c>
      <c r="C49" s="105">
        <f t="shared" si="21"/>
        <v>0</v>
      </c>
      <c r="D49" s="106">
        <f t="shared" si="16"/>
        <v>400</v>
      </c>
      <c r="E49" s="106">
        <f t="shared" si="17"/>
        <v>99.99999999999997</v>
      </c>
      <c r="F49" s="106">
        <f t="shared" si="18"/>
        <v>999.9999999999999</v>
      </c>
      <c r="G49" s="106">
        <f t="shared" si="19"/>
        <v>7300</v>
      </c>
      <c r="H49" s="107">
        <f t="shared" si="20"/>
        <v>10900</v>
      </c>
      <c r="Y49" s="99"/>
      <c r="Z49" s="99"/>
      <c r="AA49" s="99"/>
    </row>
    <row r="50" spans="1:27" ht="15">
      <c r="A50" s="63" t="s">
        <v>31</v>
      </c>
      <c r="B50" s="63" t="s">
        <v>142</v>
      </c>
      <c r="C50" s="91">
        <f t="shared" si="21"/>
        <v>130.00000000000009</v>
      </c>
      <c r="D50" s="88">
        <f t="shared" si="16"/>
        <v>19400</v>
      </c>
      <c r="E50" s="88">
        <f t="shared" si="17"/>
        <v>26999.999999999996</v>
      </c>
      <c r="F50" s="88">
        <f t="shared" si="18"/>
        <v>287099.99999999994</v>
      </c>
      <c r="G50" s="88">
        <f t="shared" si="19"/>
        <v>160800</v>
      </c>
      <c r="H50" s="89">
        <f t="shared" si="20"/>
        <v>445000.00000000006</v>
      </c>
      <c r="Y50" s="99"/>
      <c r="Z50" s="99"/>
      <c r="AA50" s="99"/>
    </row>
    <row r="51" spans="1:8" ht="15">
      <c r="A51" s="64"/>
      <c r="B51" s="64" t="s">
        <v>79</v>
      </c>
      <c r="C51" s="91">
        <f t="shared" si="21"/>
        <v>100.00000000000009</v>
      </c>
      <c r="D51" s="88">
        <f t="shared" si="16"/>
        <v>600.0000000000001</v>
      </c>
      <c r="E51" s="88">
        <f t="shared" si="17"/>
        <v>2500</v>
      </c>
      <c r="F51" s="88">
        <f t="shared" si="18"/>
        <v>75199.99999999999</v>
      </c>
      <c r="G51" s="88">
        <f t="shared" si="19"/>
        <v>2703200</v>
      </c>
      <c r="H51" s="89">
        <f t="shared" si="20"/>
        <v>291299.99999999994</v>
      </c>
    </row>
    <row r="52" spans="1:8" ht="15.75" thickBot="1">
      <c r="A52" s="65"/>
      <c r="B52" s="65" t="s">
        <v>86</v>
      </c>
      <c r="C52" s="105">
        <f t="shared" si="21"/>
        <v>100.00000000000009</v>
      </c>
      <c r="D52" s="106">
        <f t="shared" si="16"/>
        <v>600</v>
      </c>
      <c r="E52" s="106">
        <f t="shared" si="17"/>
        <v>700.0000000000002</v>
      </c>
      <c r="F52" s="106">
        <f t="shared" si="18"/>
        <v>3999.999999999998</v>
      </c>
      <c r="G52" s="106">
        <f t="shared" si="19"/>
        <v>49000.00000000001</v>
      </c>
      <c r="H52" s="107">
        <f t="shared" si="20"/>
        <v>622000</v>
      </c>
    </row>
    <row r="53" spans="1:8" ht="15">
      <c r="A53" s="63" t="s">
        <v>32</v>
      </c>
      <c r="B53" s="63" t="s">
        <v>142</v>
      </c>
      <c r="C53" s="91">
        <f t="shared" si="21"/>
        <v>-30</v>
      </c>
      <c r="D53" s="88">
        <f t="shared" si="16"/>
        <v>2200</v>
      </c>
      <c r="E53" s="88">
        <f t="shared" si="17"/>
        <v>3600</v>
      </c>
      <c r="F53" s="88">
        <f t="shared" si="18"/>
        <v>15000.000000000002</v>
      </c>
      <c r="G53" s="88">
        <f t="shared" si="19"/>
        <v>81400</v>
      </c>
      <c r="H53" s="89">
        <f t="shared" si="20"/>
        <v>241200</v>
      </c>
    </row>
    <row r="54" spans="1:8" ht="15">
      <c r="A54" s="64"/>
      <c r="B54" s="64" t="s">
        <v>79</v>
      </c>
      <c r="C54" s="91">
        <f t="shared" si="21"/>
        <v>0</v>
      </c>
      <c r="D54" s="88">
        <f t="shared" si="16"/>
        <v>1500.0000000000002</v>
      </c>
      <c r="E54" s="88">
        <f t="shared" si="17"/>
        <v>34699.99999999999</v>
      </c>
      <c r="F54" s="88">
        <f t="shared" si="18"/>
        <v>21300</v>
      </c>
      <c r="G54" s="88">
        <f t="shared" si="19"/>
        <v>44900</v>
      </c>
      <c r="H54" s="89">
        <f t="shared" si="20"/>
        <v>123200</v>
      </c>
    </row>
    <row r="55" spans="1:8" ht="15.75" thickBot="1">
      <c r="A55" s="65"/>
      <c r="B55" s="65" t="s">
        <v>86</v>
      </c>
      <c r="C55" s="105">
        <f t="shared" si="21"/>
        <v>0</v>
      </c>
      <c r="D55" s="106">
        <f t="shared" si="16"/>
        <v>499.99999999999994</v>
      </c>
      <c r="E55" s="106">
        <f t="shared" si="17"/>
        <v>400.0000000000001</v>
      </c>
      <c r="F55" s="106">
        <f t="shared" si="18"/>
        <v>3700.0000000000014</v>
      </c>
      <c r="G55" s="106">
        <f t="shared" si="19"/>
        <v>27200.000000000007</v>
      </c>
      <c r="H55" s="107">
        <f t="shared" si="20"/>
        <v>55599.99999999999</v>
      </c>
    </row>
    <row r="56" spans="1:8" ht="15">
      <c r="A56" s="63" t="s">
        <v>90</v>
      </c>
      <c r="B56" s="73" t="s">
        <v>142</v>
      </c>
      <c r="C56" s="91">
        <f t="shared" si="21"/>
        <v>100</v>
      </c>
      <c r="D56" s="88">
        <f t="shared" si="16"/>
        <v>22400</v>
      </c>
      <c r="E56" s="88">
        <f t="shared" si="17"/>
        <v>4999.999999999995</v>
      </c>
      <c r="F56" s="88">
        <f t="shared" si="18"/>
        <v>76100</v>
      </c>
      <c r="G56" s="88">
        <f t="shared" si="19"/>
        <v>-47499.99999999998</v>
      </c>
      <c r="H56" s="89">
        <f t="shared" si="20"/>
        <v>143000</v>
      </c>
    </row>
    <row r="57" spans="1:8" ht="15">
      <c r="A57" s="64"/>
      <c r="B57" s="74" t="s">
        <v>79</v>
      </c>
      <c r="C57" s="91">
        <f t="shared" si="21"/>
        <v>0</v>
      </c>
      <c r="D57" s="88">
        <f t="shared" si="16"/>
        <v>14100.000000000002</v>
      </c>
      <c r="E57" s="88">
        <f t="shared" si="17"/>
        <v>146500</v>
      </c>
      <c r="F57" s="88">
        <f t="shared" si="18"/>
        <v>1600</v>
      </c>
      <c r="G57" s="88">
        <f t="shared" si="19"/>
        <v>-76399.99999999997</v>
      </c>
      <c r="H57" s="89">
        <f t="shared" si="20"/>
        <v>87100.00000000001</v>
      </c>
    </row>
    <row r="58" spans="1:8" ht="15.75" thickBot="1">
      <c r="A58" s="65"/>
      <c r="B58" s="75" t="s">
        <v>86</v>
      </c>
      <c r="C58" s="105">
        <f t="shared" si="21"/>
        <v>100</v>
      </c>
      <c r="D58" s="106">
        <f t="shared" si="16"/>
        <v>14300</v>
      </c>
      <c r="E58" s="106">
        <f t="shared" si="17"/>
        <v>-16600</v>
      </c>
      <c r="F58" s="106">
        <f t="shared" si="18"/>
        <v>190600.00000000003</v>
      </c>
      <c r="G58" s="106">
        <f t="shared" si="19"/>
        <v>1661800.0000000002</v>
      </c>
      <c r="H58" s="107">
        <f t="shared" si="20"/>
        <v>107200.00000000001</v>
      </c>
    </row>
    <row r="59" spans="1:7" ht="15">
      <c r="A59" s="66"/>
      <c r="B59" s="123"/>
      <c r="G59" s="53" t="s">
        <v>159</v>
      </c>
    </row>
  </sheetData>
  <mergeCells count="7">
    <mergeCell ref="C42:H42"/>
    <mergeCell ref="C5:H5"/>
    <mergeCell ref="I5:N5"/>
    <mergeCell ref="O5:T5"/>
    <mergeCell ref="X31:AB31"/>
    <mergeCell ref="M31:S31"/>
    <mergeCell ref="X20:AB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tabColor indexed="34"/>
  </sheetPr>
  <dimension ref="A1:CV60"/>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D7" sqref="D7"/>
    </sheetView>
  </sheetViews>
  <sheetFormatPr defaultColWidth="9.140625" defaultRowHeight="15"/>
  <cols>
    <col min="1" max="1" width="19.00390625" style="0" customWidth="1"/>
    <col min="6" max="7" width="10.28125" style="0" customWidth="1"/>
    <col min="11" max="11" width="10.140625" style="0" customWidth="1"/>
    <col min="41" max="41" width="10.140625" style="0" customWidth="1"/>
    <col min="42" max="42" width="0" style="0" hidden="1" customWidth="1"/>
    <col min="66" max="67" width="10.140625" style="0" customWidth="1"/>
    <col min="71" max="71" width="0" style="0" hidden="1" customWidth="1"/>
  </cols>
  <sheetData>
    <row r="1" spans="1:87" ht="15">
      <c r="A1" s="39" t="s">
        <v>96</v>
      </c>
      <c r="B1" s="37"/>
      <c r="C1" s="37"/>
      <c r="D1" s="38"/>
      <c r="E1" s="37"/>
      <c r="F1" s="37"/>
      <c r="G1" s="37"/>
      <c r="H1" s="37"/>
      <c r="I1" s="37"/>
      <c r="J1" s="37"/>
      <c r="K1" s="37"/>
      <c r="L1" s="37"/>
      <c r="M1" s="37"/>
      <c r="N1" s="37"/>
      <c r="O1" s="37"/>
      <c r="P1" s="37"/>
      <c r="Q1" s="37"/>
      <c r="R1" s="37"/>
      <c r="S1" s="37"/>
      <c r="T1" s="37"/>
      <c r="U1" s="37"/>
      <c r="V1" s="37"/>
      <c r="W1" s="37"/>
      <c r="X1" s="37"/>
      <c r="Y1" s="37"/>
      <c r="Z1" s="37"/>
      <c r="AA1" s="37"/>
      <c r="AB1" s="37"/>
      <c r="AC1" s="3"/>
      <c r="AD1" s="3"/>
      <c r="AE1" s="79" t="s">
        <v>97</v>
      </c>
      <c r="AF1" s="80"/>
      <c r="AG1" s="80"/>
      <c r="AH1" s="81"/>
      <c r="AI1" s="80"/>
      <c r="AJ1" s="80"/>
      <c r="AK1" s="80"/>
      <c r="AL1" s="80"/>
      <c r="AM1" s="80"/>
      <c r="AN1" s="80"/>
      <c r="AO1" s="80"/>
      <c r="AP1" s="80"/>
      <c r="AQ1" s="80"/>
      <c r="AR1" s="80"/>
      <c r="AS1" s="80"/>
      <c r="AT1" s="80"/>
      <c r="AU1" s="80"/>
      <c r="AV1" s="80"/>
      <c r="AW1" s="80"/>
      <c r="AX1" s="80"/>
      <c r="AY1" s="80"/>
      <c r="AZ1" s="80"/>
      <c r="BA1" s="80"/>
      <c r="BB1" s="80"/>
      <c r="BC1" s="80"/>
      <c r="BD1" s="80"/>
      <c r="BE1" s="80"/>
      <c r="BF1" s="80"/>
      <c r="BG1" s="3"/>
      <c r="BH1" s="3"/>
      <c r="BI1" s="82" t="s">
        <v>110</v>
      </c>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row>
    <row r="2" spans="1:100" ht="15.75" thickBot="1">
      <c r="A2" s="122" t="s">
        <v>160</v>
      </c>
      <c r="O2" s="3"/>
      <c r="P2" s="3"/>
      <c r="Q2" s="2"/>
      <c r="R2" s="2"/>
      <c r="S2" s="2" t="s">
        <v>22</v>
      </c>
      <c r="T2" s="2"/>
      <c r="U2" s="2"/>
      <c r="V2" s="2"/>
      <c r="W2" s="2"/>
      <c r="AS2" s="3"/>
      <c r="AT2" s="3"/>
      <c r="AU2" s="2"/>
      <c r="AV2" s="2"/>
      <c r="AW2" s="2" t="s">
        <v>22</v>
      </c>
      <c r="AX2" s="2"/>
      <c r="AY2" s="2"/>
      <c r="AZ2" s="2"/>
      <c r="BA2" s="2"/>
      <c r="BI2" t="s">
        <v>104</v>
      </c>
      <c r="BV2" s="3"/>
      <c r="BW2" s="3"/>
      <c r="BX2" s="2"/>
      <c r="BY2" s="2"/>
      <c r="BZ2" s="2" t="s">
        <v>22</v>
      </c>
      <c r="CA2" s="2"/>
      <c r="CB2" s="2"/>
      <c r="CC2" s="2"/>
      <c r="CD2" s="2"/>
      <c r="CJ2" s="3"/>
      <c r="CK2" s="3"/>
      <c r="CL2" s="3"/>
      <c r="CM2" s="3"/>
      <c r="CN2" s="3"/>
      <c r="CO2" s="3"/>
      <c r="CP2" s="3"/>
      <c r="CQ2" s="3"/>
      <c r="CR2" s="3"/>
      <c r="CS2" s="3"/>
      <c r="CT2" s="3"/>
      <c r="CU2" s="3"/>
      <c r="CV2" s="3"/>
    </row>
    <row r="3" spans="1:100" ht="90.75" thickBot="1">
      <c r="A3" s="16"/>
      <c r="B3" s="5" t="s">
        <v>4</v>
      </c>
      <c r="C3" s="5" t="s">
        <v>5</v>
      </c>
      <c r="D3" s="5" t="s">
        <v>6</v>
      </c>
      <c r="E3" s="5" t="s">
        <v>7</v>
      </c>
      <c r="F3" s="5" t="s">
        <v>8</v>
      </c>
      <c r="G3" s="7" t="s">
        <v>115</v>
      </c>
      <c r="H3" s="5" t="s">
        <v>114</v>
      </c>
      <c r="I3" s="7" t="s">
        <v>152</v>
      </c>
      <c r="J3" s="7" t="s">
        <v>113</v>
      </c>
      <c r="K3" s="5" t="s">
        <v>10</v>
      </c>
      <c r="L3" s="5" t="s">
        <v>11</v>
      </c>
      <c r="M3" s="5" t="s">
        <v>12</v>
      </c>
      <c r="N3" s="5" t="s">
        <v>14</v>
      </c>
      <c r="O3" s="5" t="s">
        <v>13</v>
      </c>
      <c r="P3" s="5" t="s">
        <v>15</v>
      </c>
      <c r="Q3" s="6" t="s">
        <v>16</v>
      </c>
      <c r="R3" s="6" t="s">
        <v>17</v>
      </c>
      <c r="S3" s="6" t="s">
        <v>19</v>
      </c>
      <c r="T3" s="6" t="s">
        <v>20</v>
      </c>
      <c r="U3" s="6" t="s">
        <v>0</v>
      </c>
      <c r="V3" s="6" t="s">
        <v>1</v>
      </c>
      <c r="W3" s="6" t="s">
        <v>18</v>
      </c>
      <c r="X3" s="5" t="s">
        <v>23</v>
      </c>
      <c r="Y3" s="7" t="s">
        <v>5</v>
      </c>
      <c r="Z3" s="7" t="s">
        <v>27</v>
      </c>
      <c r="AA3" s="7" t="s">
        <v>18</v>
      </c>
      <c r="AB3" s="8" t="s">
        <v>27</v>
      </c>
      <c r="AE3" s="16"/>
      <c r="AF3" s="5" t="s">
        <v>4</v>
      </c>
      <c r="AG3" s="5" t="s">
        <v>5</v>
      </c>
      <c r="AH3" s="5" t="s">
        <v>6</v>
      </c>
      <c r="AI3" s="5" t="s">
        <v>7</v>
      </c>
      <c r="AJ3" s="5" t="s">
        <v>8</v>
      </c>
      <c r="AK3" s="7" t="s">
        <v>115</v>
      </c>
      <c r="AL3" s="5" t="s">
        <v>114</v>
      </c>
      <c r="AM3" s="7" t="s">
        <v>112</v>
      </c>
      <c r="AN3" s="7" t="s">
        <v>113</v>
      </c>
      <c r="AO3" s="5" t="s">
        <v>10</v>
      </c>
      <c r="AP3" s="5" t="s">
        <v>11</v>
      </c>
      <c r="AQ3" s="5" t="s">
        <v>12</v>
      </c>
      <c r="AR3" s="5" t="s">
        <v>14</v>
      </c>
      <c r="AS3" s="5" t="s">
        <v>13</v>
      </c>
      <c r="AT3" s="5" t="s">
        <v>15</v>
      </c>
      <c r="AU3" s="6" t="s">
        <v>16</v>
      </c>
      <c r="AV3" s="6" t="s">
        <v>17</v>
      </c>
      <c r="AW3" s="6" t="s">
        <v>19</v>
      </c>
      <c r="AX3" s="6" t="s">
        <v>20</v>
      </c>
      <c r="AY3" s="6" t="s">
        <v>0</v>
      </c>
      <c r="AZ3" s="6" t="s">
        <v>1</v>
      </c>
      <c r="BA3" s="6" t="s">
        <v>18</v>
      </c>
      <c r="BB3" s="5" t="s">
        <v>23</v>
      </c>
      <c r="BC3" s="7" t="s">
        <v>5</v>
      </c>
      <c r="BD3" s="7" t="s">
        <v>27</v>
      </c>
      <c r="BE3" s="7" t="s">
        <v>18</v>
      </c>
      <c r="BF3" s="8" t="s">
        <v>27</v>
      </c>
      <c r="BI3" s="16"/>
      <c r="BJ3" s="5" t="s">
        <v>4</v>
      </c>
      <c r="BK3" s="5" t="s">
        <v>5</v>
      </c>
      <c r="BL3" s="5" t="s">
        <v>6</v>
      </c>
      <c r="BM3" s="5" t="s">
        <v>7</v>
      </c>
      <c r="BN3" s="5" t="s">
        <v>8</v>
      </c>
      <c r="BO3" s="7" t="s">
        <v>115</v>
      </c>
      <c r="BP3" s="5" t="s">
        <v>114</v>
      </c>
      <c r="BQ3" s="7" t="s">
        <v>112</v>
      </c>
      <c r="BR3" s="5" t="s">
        <v>10</v>
      </c>
      <c r="BS3" s="5" t="s">
        <v>11</v>
      </c>
      <c r="BT3" s="5" t="s">
        <v>12</v>
      </c>
      <c r="BU3" s="5" t="s">
        <v>14</v>
      </c>
      <c r="BV3" s="5" t="s">
        <v>13</v>
      </c>
      <c r="BW3" s="5" t="s">
        <v>15</v>
      </c>
      <c r="BX3" s="6" t="s">
        <v>16</v>
      </c>
      <c r="BY3" s="6" t="s">
        <v>17</v>
      </c>
      <c r="BZ3" s="6" t="s">
        <v>19</v>
      </c>
      <c r="CA3" s="6" t="s">
        <v>20</v>
      </c>
      <c r="CB3" s="6" t="s">
        <v>0</v>
      </c>
      <c r="CC3" s="6" t="s">
        <v>1</v>
      </c>
      <c r="CD3" s="6" t="s">
        <v>18</v>
      </c>
      <c r="CE3" s="5" t="s">
        <v>23</v>
      </c>
      <c r="CF3" s="7" t="s">
        <v>5</v>
      </c>
      <c r="CG3" s="7" t="s">
        <v>27</v>
      </c>
      <c r="CH3" s="7" t="s">
        <v>18</v>
      </c>
      <c r="CI3" s="8" t="s">
        <v>27</v>
      </c>
      <c r="CJ3" s="3"/>
      <c r="CK3" s="3"/>
      <c r="CL3" s="3"/>
      <c r="CM3" s="3"/>
      <c r="CN3" s="3"/>
      <c r="CO3" s="3"/>
      <c r="CP3" s="3"/>
      <c r="CQ3" s="3"/>
      <c r="CR3" s="3"/>
      <c r="CS3" s="3"/>
      <c r="CT3" s="3"/>
      <c r="CU3" s="3"/>
      <c r="CV3" s="3"/>
    </row>
    <row r="4" spans="1:87" ht="30.75" thickBot="1">
      <c r="A4" s="17"/>
      <c r="B4" s="11" t="s">
        <v>21</v>
      </c>
      <c r="C4" s="11" t="s">
        <v>21</v>
      </c>
      <c r="D4" s="12" t="s">
        <v>2</v>
      </c>
      <c r="E4" s="12" t="s">
        <v>2</v>
      </c>
      <c r="F4" s="11" t="s">
        <v>25</v>
      </c>
      <c r="G4" s="13" t="s">
        <v>25</v>
      </c>
      <c r="H4" s="11" t="s">
        <v>21</v>
      </c>
      <c r="I4" s="13" t="s">
        <v>21</v>
      </c>
      <c r="J4" s="13" t="s">
        <v>21</v>
      </c>
      <c r="K4" s="11" t="s">
        <v>25</v>
      </c>
      <c r="L4" s="11" t="s">
        <v>3</v>
      </c>
      <c r="M4" s="11" t="s">
        <v>26</v>
      </c>
      <c r="N4" s="11" t="s">
        <v>21</v>
      </c>
      <c r="O4" s="11" t="s">
        <v>21</v>
      </c>
      <c r="P4" s="11" t="s">
        <v>21</v>
      </c>
      <c r="Q4" s="11" t="s">
        <v>21</v>
      </c>
      <c r="R4" s="11" t="s">
        <v>21</v>
      </c>
      <c r="S4" s="11" t="s">
        <v>21</v>
      </c>
      <c r="T4" s="11" t="s">
        <v>21</v>
      </c>
      <c r="U4" s="11" t="s">
        <v>21</v>
      </c>
      <c r="V4" s="11" t="s">
        <v>21</v>
      </c>
      <c r="W4" s="11" t="s">
        <v>21</v>
      </c>
      <c r="X4" s="11" t="s">
        <v>21</v>
      </c>
      <c r="Y4" s="13" t="s">
        <v>24</v>
      </c>
      <c r="Z4" s="14" t="s">
        <v>28</v>
      </c>
      <c r="AA4" s="13" t="s">
        <v>24</v>
      </c>
      <c r="AB4" s="15" t="s">
        <v>28</v>
      </c>
      <c r="AE4" s="17"/>
      <c r="AF4" s="11" t="s">
        <v>21</v>
      </c>
      <c r="AG4" s="11" t="s">
        <v>21</v>
      </c>
      <c r="AH4" s="12" t="s">
        <v>2</v>
      </c>
      <c r="AI4" s="12" t="s">
        <v>2</v>
      </c>
      <c r="AJ4" s="11" t="s">
        <v>25</v>
      </c>
      <c r="AK4" s="13"/>
      <c r="AL4" s="11" t="s">
        <v>21</v>
      </c>
      <c r="AM4" s="13"/>
      <c r="AN4" s="13" t="s">
        <v>21</v>
      </c>
      <c r="AO4" s="11" t="s">
        <v>25</v>
      </c>
      <c r="AP4" s="11" t="s">
        <v>3</v>
      </c>
      <c r="AQ4" s="11" t="s">
        <v>26</v>
      </c>
      <c r="AR4" s="11" t="s">
        <v>21</v>
      </c>
      <c r="AS4" s="11" t="s">
        <v>21</v>
      </c>
      <c r="AT4" s="11" t="s">
        <v>21</v>
      </c>
      <c r="AU4" s="11" t="s">
        <v>21</v>
      </c>
      <c r="AV4" s="11" t="s">
        <v>21</v>
      </c>
      <c r="AW4" s="11" t="s">
        <v>21</v>
      </c>
      <c r="AX4" s="11" t="s">
        <v>21</v>
      </c>
      <c r="AY4" s="11" t="s">
        <v>21</v>
      </c>
      <c r="AZ4" s="11" t="s">
        <v>21</v>
      </c>
      <c r="BA4" s="11" t="s">
        <v>21</v>
      </c>
      <c r="BB4" s="11" t="s">
        <v>21</v>
      </c>
      <c r="BC4" s="13" t="s">
        <v>24</v>
      </c>
      <c r="BD4" s="14" t="s">
        <v>28</v>
      </c>
      <c r="BE4" s="13" t="s">
        <v>24</v>
      </c>
      <c r="BF4" s="15" t="s">
        <v>28</v>
      </c>
      <c r="BI4" s="17"/>
      <c r="BJ4" s="11" t="s">
        <v>21</v>
      </c>
      <c r="BK4" s="11" t="s">
        <v>21</v>
      </c>
      <c r="BL4" s="12" t="s">
        <v>2</v>
      </c>
      <c r="BM4" s="12" t="s">
        <v>2</v>
      </c>
      <c r="BN4" s="11" t="s">
        <v>25</v>
      </c>
      <c r="BO4" s="11"/>
      <c r="BP4" s="11" t="s">
        <v>21</v>
      </c>
      <c r="BQ4" s="13"/>
      <c r="BR4" s="11" t="s">
        <v>25</v>
      </c>
      <c r="BS4" s="11" t="s">
        <v>3</v>
      </c>
      <c r="BT4" s="11" t="s">
        <v>26</v>
      </c>
      <c r="BU4" s="11" t="s">
        <v>21</v>
      </c>
      <c r="BV4" s="11" t="s">
        <v>21</v>
      </c>
      <c r="BW4" s="11" t="s">
        <v>21</v>
      </c>
      <c r="BX4" s="11" t="s">
        <v>21</v>
      </c>
      <c r="BY4" s="11" t="s">
        <v>21</v>
      </c>
      <c r="BZ4" s="11" t="s">
        <v>21</v>
      </c>
      <c r="CA4" s="11" t="s">
        <v>21</v>
      </c>
      <c r="CB4" s="11" t="s">
        <v>21</v>
      </c>
      <c r="CC4" s="11" t="s">
        <v>21</v>
      </c>
      <c r="CD4" s="11" t="s">
        <v>21</v>
      </c>
      <c r="CE4" s="11" t="s">
        <v>21</v>
      </c>
      <c r="CF4" s="13" t="s">
        <v>24</v>
      </c>
      <c r="CG4" s="14" t="s">
        <v>28</v>
      </c>
      <c r="CH4" s="13" t="s">
        <v>24</v>
      </c>
      <c r="CI4" s="15" t="s">
        <v>28</v>
      </c>
    </row>
    <row r="5" spans="1:87" ht="15.75" thickBot="1">
      <c r="A5" s="40" t="s">
        <v>89</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t="s">
        <v>98</v>
      </c>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t="s">
        <v>104</v>
      </c>
      <c r="BJ5" s="40"/>
      <c r="BK5" s="40"/>
      <c r="BL5" s="40"/>
      <c r="BM5" s="40"/>
      <c r="BN5" s="40"/>
      <c r="BO5" s="40"/>
      <c r="BP5" s="40"/>
      <c r="BQ5" s="42"/>
      <c r="BR5" s="40"/>
      <c r="BS5" s="40"/>
      <c r="BT5" s="40"/>
      <c r="BU5" s="40"/>
      <c r="BV5" s="40"/>
      <c r="BW5" s="40"/>
      <c r="BX5" s="40"/>
      <c r="BY5" s="40"/>
      <c r="BZ5" s="40"/>
      <c r="CA5" s="40"/>
      <c r="CB5" s="40"/>
      <c r="CC5" s="40"/>
      <c r="CD5" s="40"/>
      <c r="CE5" s="40"/>
      <c r="CF5" s="40"/>
      <c r="CG5" s="40"/>
      <c r="CH5" s="40"/>
      <c r="CI5" s="40"/>
    </row>
    <row r="6" spans="1:87" ht="15">
      <c r="A6" s="18" t="s">
        <v>29</v>
      </c>
      <c r="B6" s="35">
        <v>0</v>
      </c>
      <c r="C6" s="35">
        <v>0.5</v>
      </c>
      <c r="D6" s="35">
        <v>0</v>
      </c>
      <c r="E6" s="35">
        <v>0</v>
      </c>
      <c r="F6" s="35">
        <v>0</v>
      </c>
      <c r="G6" s="42"/>
      <c r="H6" s="35">
        <v>0</v>
      </c>
      <c r="I6" s="43">
        <f aca="true" t="shared" si="0" ref="I6:I11">IF(F6&gt;0,H6/F6,0)</f>
        <v>0</v>
      </c>
      <c r="J6" s="43"/>
      <c r="K6" s="35">
        <v>0.5</v>
      </c>
      <c r="L6" s="35">
        <v>8</v>
      </c>
      <c r="M6" s="35">
        <v>0.017</v>
      </c>
      <c r="N6" s="35">
        <v>0</v>
      </c>
      <c r="O6" s="35">
        <v>0</v>
      </c>
      <c r="P6" s="35">
        <v>0.5</v>
      </c>
      <c r="Q6" s="35">
        <v>0</v>
      </c>
      <c r="R6" s="35">
        <v>0</v>
      </c>
      <c r="S6" s="35">
        <v>0</v>
      </c>
      <c r="T6" s="35">
        <v>0</v>
      </c>
      <c r="U6" s="35">
        <v>0</v>
      </c>
      <c r="V6" s="35">
        <v>0</v>
      </c>
      <c r="W6" s="35">
        <v>0</v>
      </c>
      <c r="X6" s="35">
        <v>0</v>
      </c>
      <c r="Y6" s="4">
        <f>+P6+N6+H6</f>
        <v>0.5</v>
      </c>
      <c r="Z6" s="19" t="str">
        <f>+IF(Y6=C6,"true",IF(ABS(Y6-C6)/C6&lt;0.01,"round","false"))</f>
        <v>true</v>
      </c>
      <c r="AA6" s="19">
        <f>SUM(Q6:V6)</f>
        <v>0</v>
      </c>
      <c r="AB6" s="20" t="str">
        <f>+IF(AA6=W6,"true",IF(ABS(AA6-W6)/W6&lt;0.01,"round","false"))</f>
        <v>true</v>
      </c>
      <c r="AC6">
        <f>+Y6-C6</f>
        <v>0</v>
      </c>
      <c r="AE6" s="18" t="s">
        <v>29</v>
      </c>
      <c r="AF6">
        <v>0</v>
      </c>
      <c r="AG6">
        <v>0.5</v>
      </c>
      <c r="AH6">
        <v>0</v>
      </c>
      <c r="AI6">
        <v>0</v>
      </c>
      <c r="AJ6">
        <v>0</v>
      </c>
      <c r="AK6" s="42"/>
      <c r="AL6">
        <v>0</v>
      </c>
      <c r="AM6" s="43">
        <f aca="true" t="shared" si="1" ref="AM6:AM11">IF(AJ6&gt;0,AL6/AJ6,0)</f>
        <v>0</v>
      </c>
      <c r="AN6" s="43"/>
      <c r="AO6">
        <v>0.5</v>
      </c>
      <c r="AP6">
        <v>11</v>
      </c>
      <c r="AQ6">
        <v>-0.002</v>
      </c>
      <c r="AR6">
        <v>0</v>
      </c>
      <c r="AS6">
        <v>0</v>
      </c>
      <c r="AT6">
        <v>0.5</v>
      </c>
      <c r="AU6">
        <v>0</v>
      </c>
      <c r="AV6">
        <v>0</v>
      </c>
      <c r="AW6">
        <v>0</v>
      </c>
      <c r="AX6">
        <v>0</v>
      </c>
      <c r="AY6">
        <v>0</v>
      </c>
      <c r="AZ6">
        <v>0</v>
      </c>
      <c r="BA6">
        <v>0</v>
      </c>
      <c r="BB6">
        <v>0</v>
      </c>
      <c r="BC6" s="4">
        <f>+AT6+AR6+AL6</f>
        <v>0.5</v>
      </c>
      <c r="BD6" s="19" t="str">
        <f>+IF(BC6=AG6,"true",IF(ABS(BC6-AG6)/AG6&lt;0.01,"round","false"))</f>
        <v>true</v>
      </c>
      <c r="BE6" s="19">
        <f>SUM(AU6:AZ6)</f>
        <v>0</v>
      </c>
      <c r="BF6" s="20" t="str">
        <f>+IF(BE6=BA6,"true",IF(ABS(BE6-BA6)/BA6&lt;0.01,"round","false"))</f>
        <v>true</v>
      </c>
      <c r="BG6">
        <f>+BC6-AG6</f>
        <v>0</v>
      </c>
      <c r="BI6" s="18" t="s">
        <v>29</v>
      </c>
      <c r="BJ6">
        <f aca="true" t="shared" si="2" ref="BJ6:BN10">+B6-AF6</f>
        <v>0</v>
      </c>
      <c r="BK6">
        <f t="shared" si="2"/>
        <v>0</v>
      </c>
      <c r="BL6">
        <f t="shared" si="2"/>
        <v>0</v>
      </c>
      <c r="BM6">
        <f t="shared" si="2"/>
        <v>0</v>
      </c>
      <c r="BN6">
        <f t="shared" si="2"/>
        <v>0</v>
      </c>
      <c r="BP6">
        <f>+H6-AL6</f>
        <v>0</v>
      </c>
      <c r="BQ6" s="43">
        <f aca="true" t="shared" si="3" ref="BQ6:BQ11">IF(BN6&gt;0,BP6/BN6,0)</f>
        <v>0</v>
      </c>
      <c r="BR6">
        <f aca="true" t="shared" si="4" ref="BR6:CE10">+K6-AO6</f>
        <v>0</v>
      </c>
      <c r="BS6">
        <f t="shared" si="4"/>
        <v>-3</v>
      </c>
      <c r="BT6">
        <f t="shared" si="4"/>
        <v>0.019000000000000003</v>
      </c>
      <c r="BU6">
        <f t="shared" si="4"/>
        <v>0</v>
      </c>
      <c r="BV6">
        <f t="shared" si="4"/>
        <v>0</v>
      </c>
      <c r="BW6">
        <f t="shared" si="4"/>
        <v>0</v>
      </c>
      <c r="BX6">
        <f t="shared" si="4"/>
        <v>0</v>
      </c>
      <c r="BY6">
        <f t="shared" si="4"/>
        <v>0</v>
      </c>
      <c r="BZ6">
        <f t="shared" si="4"/>
        <v>0</v>
      </c>
      <c r="CA6">
        <f t="shared" si="4"/>
        <v>0</v>
      </c>
      <c r="CB6">
        <f t="shared" si="4"/>
        <v>0</v>
      </c>
      <c r="CC6">
        <f t="shared" si="4"/>
        <v>0</v>
      </c>
      <c r="CD6">
        <f t="shared" si="4"/>
        <v>0</v>
      </c>
      <c r="CE6">
        <f t="shared" si="4"/>
        <v>0</v>
      </c>
      <c r="CF6" s="4">
        <f>+BW6+BU6+BP6</f>
        <v>0</v>
      </c>
      <c r="CG6" s="19" t="b">
        <f>CF6=BK6</f>
        <v>1</v>
      </c>
      <c r="CH6" s="19">
        <f>SUM(BX6:CC6)</f>
        <v>0</v>
      </c>
      <c r="CI6" s="20" t="b">
        <f>CH6=CD6</f>
        <v>1</v>
      </c>
    </row>
    <row r="7" spans="1:87" ht="15">
      <c r="A7" s="18" t="s">
        <v>30</v>
      </c>
      <c r="B7" s="35">
        <v>0</v>
      </c>
      <c r="C7" s="35">
        <v>0</v>
      </c>
      <c r="D7" s="35">
        <v>0</v>
      </c>
      <c r="E7" s="35">
        <v>0.05</v>
      </c>
      <c r="F7" s="35">
        <v>0</v>
      </c>
      <c r="G7" s="42"/>
      <c r="H7" s="35">
        <v>0</v>
      </c>
      <c r="I7" s="43">
        <f t="shared" si="0"/>
        <v>0</v>
      </c>
      <c r="J7" s="43"/>
      <c r="K7" s="35">
        <v>0.8</v>
      </c>
      <c r="L7" s="35">
        <v>2</v>
      </c>
      <c r="M7" s="35">
        <v>0.018</v>
      </c>
      <c r="N7" s="35">
        <v>0</v>
      </c>
      <c r="O7" s="35">
        <v>0</v>
      </c>
      <c r="P7" s="35">
        <v>0</v>
      </c>
      <c r="Q7" s="35">
        <v>0</v>
      </c>
      <c r="R7" s="35">
        <v>0</v>
      </c>
      <c r="S7" s="35">
        <v>0</v>
      </c>
      <c r="T7" s="35">
        <v>0.1</v>
      </c>
      <c r="U7" s="35">
        <v>0</v>
      </c>
      <c r="V7" s="35">
        <v>0</v>
      </c>
      <c r="W7" s="35">
        <v>0.1</v>
      </c>
      <c r="X7" s="35">
        <v>0</v>
      </c>
      <c r="Y7" s="22">
        <f>+P7+N7+H7</f>
        <v>0</v>
      </c>
      <c r="Z7" s="23" t="str">
        <f>+IF(Y7=C7,"true",IF(ABS(Y7-C7)/C7&lt;0.01,"round","false"))</f>
        <v>true</v>
      </c>
      <c r="AA7" s="23">
        <f>SUM(Q7:V7)</f>
        <v>0.1</v>
      </c>
      <c r="AB7" s="24" t="str">
        <f>+IF(AA7=W7,"true",IF(ABS(AA7-W7)/W7&lt;0.01,"round","false"))</f>
        <v>true</v>
      </c>
      <c r="AC7">
        <f aca="true" t="shared" si="5" ref="AC7:AC45">+Y7-C7</f>
        <v>0</v>
      </c>
      <c r="AE7" s="18" t="s">
        <v>30</v>
      </c>
      <c r="AF7">
        <v>0</v>
      </c>
      <c r="AG7">
        <v>0</v>
      </c>
      <c r="AH7">
        <v>0</v>
      </c>
      <c r="AI7">
        <v>-0.003</v>
      </c>
      <c r="AJ7">
        <v>0</v>
      </c>
      <c r="AK7" s="42"/>
      <c r="AL7">
        <v>0</v>
      </c>
      <c r="AM7" s="43">
        <f t="shared" si="1"/>
        <v>0</v>
      </c>
      <c r="AN7" s="43"/>
      <c r="AO7">
        <v>0.7</v>
      </c>
      <c r="AP7">
        <v>2</v>
      </c>
      <c r="AQ7">
        <v>-0.001</v>
      </c>
      <c r="AR7">
        <v>0</v>
      </c>
      <c r="AS7">
        <v>0</v>
      </c>
      <c r="AT7">
        <v>0</v>
      </c>
      <c r="AU7">
        <v>0</v>
      </c>
      <c r="AV7">
        <v>0</v>
      </c>
      <c r="AW7">
        <v>0</v>
      </c>
      <c r="AX7">
        <v>0.1</v>
      </c>
      <c r="AY7">
        <v>0</v>
      </c>
      <c r="AZ7">
        <v>0</v>
      </c>
      <c r="BA7">
        <v>0.1</v>
      </c>
      <c r="BB7">
        <v>0</v>
      </c>
      <c r="BC7" s="22">
        <f>+AT7+AR7+AL7</f>
        <v>0</v>
      </c>
      <c r="BD7" s="23" t="str">
        <f>+IF(BC7=AG7,"true",IF(ABS(BC7-AG7)/AG7&lt;0.01,"round","false"))</f>
        <v>true</v>
      </c>
      <c r="BE7" s="23">
        <f>SUM(AU7:AZ7)</f>
        <v>0.1</v>
      </c>
      <c r="BF7" s="24" t="str">
        <f>+IF(BE7=BA7,"true",IF(ABS(BE7-BA7)/BA7&lt;0.01,"round","false"))</f>
        <v>true</v>
      </c>
      <c r="BG7">
        <f aca="true" t="shared" si="6" ref="BG7:BG31">+BC7-AG7</f>
        <v>0</v>
      </c>
      <c r="BI7" s="18" t="s">
        <v>30</v>
      </c>
      <c r="BJ7">
        <f t="shared" si="2"/>
        <v>0</v>
      </c>
      <c r="BK7">
        <f t="shared" si="2"/>
        <v>0</v>
      </c>
      <c r="BL7">
        <f t="shared" si="2"/>
        <v>0</v>
      </c>
      <c r="BM7">
        <f t="shared" si="2"/>
        <v>0.053000000000000005</v>
      </c>
      <c r="BN7">
        <f t="shared" si="2"/>
        <v>0</v>
      </c>
      <c r="BP7">
        <f>+H7-AL7</f>
        <v>0</v>
      </c>
      <c r="BQ7" s="43">
        <f t="shared" si="3"/>
        <v>0</v>
      </c>
      <c r="BR7">
        <f t="shared" si="4"/>
        <v>0.10000000000000009</v>
      </c>
      <c r="BS7">
        <f t="shared" si="4"/>
        <v>0</v>
      </c>
      <c r="BT7">
        <f t="shared" si="4"/>
        <v>0.019</v>
      </c>
      <c r="BU7">
        <f t="shared" si="4"/>
        <v>0</v>
      </c>
      <c r="BV7">
        <f t="shared" si="4"/>
        <v>0</v>
      </c>
      <c r="BW7">
        <f t="shared" si="4"/>
        <v>0</v>
      </c>
      <c r="BX7">
        <f t="shared" si="4"/>
        <v>0</v>
      </c>
      <c r="BY7">
        <f t="shared" si="4"/>
        <v>0</v>
      </c>
      <c r="BZ7">
        <f t="shared" si="4"/>
        <v>0</v>
      </c>
      <c r="CA7">
        <f t="shared" si="4"/>
        <v>0</v>
      </c>
      <c r="CB7">
        <f t="shared" si="4"/>
        <v>0</v>
      </c>
      <c r="CC7">
        <f t="shared" si="4"/>
        <v>0</v>
      </c>
      <c r="CD7">
        <f t="shared" si="4"/>
        <v>0</v>
      </c>
      <c r="CE7">
        <f t="shared" si="4"/>
        <v>0</v>
      </c>
      <c r="CF7" s="22">
        <f>+BW7+BU7+BP7</f>
        <v>0</v>
      </c>
      <c r="CG7" s="23" t="b">
        <f>CF7=BK7</f>
        <v>1</v>
      </c>
      <c r="CH7" s="23">
        <f>SUM(BX7:CC7)</f>
        <v>0</v>
      </c>
      <c r="CI7" s="24" t="b">
        <f>CH7=CD7</f>
        <v>1</v>
      </c>
    </row>
    <row r="8" spans="1:88" ht="15">
      <c r="A8" s="18" t="s">
        <v>31</v>
      </c>
      <c r="B8" s="35">
        <v>0</v>
      </c>
      <c r="C8" s="45">
        <v>0.8</v>
      </c>
      <c r="D8" s="35">
        <v>0</v>
      </c>
      <c r="E8" s="35">
        <v>0.2</v>
      </c>
      <c r="F8" s="35">
        <v>0.12</v>
      </c>
      <c r="G8" s="42"/>
      <c r="H8" s="35">
        <v>0.04</v>
      </c>
      <c r="I8" s="43">
        <f t="shared" si="0"/>
        <v>0.33333333333333337</v>
      </c>
      <c r="J8" s="43"/>
      <c r="K8" s="35">
        <v>5.7</v>
      </c>
      <c r="L8" s="35">
        <v>6</v>
      </c>
      <c r="M8" s="35">
        <v>0.017</v>
      </c>
      <c r="N8" s="35">
        <v>0</v>
      </c>
      <c r="O8" s="35">
        <v>0</v>
      </c>
      <c r="P8" s="35">
        <v>0.8</v>
      </c>
      <c r="Q8" s="35">
        <v>0.1</v>
      </c>
      <c r="R8" s="35">
        <v>0</v>
      </c>
      <c r="S8" s="35">
        <v>0</v>
      </c>
      <c r="T8" s="35">
        <v>0.8</v>
      </c>
      <c r="U8" s="35">
        <v>0.2</v>
      </c>
      <c r="V8" s="35">
        <v>0</v>
      </c>
      <c r="W8" s="35">
        <v>1.2</v>
      </c>
      <c r="X8" s="35">
        <v>0</v>
      </c>
      <c r="Y8" s="22">
        <f>+P8+N8+H8</f>
        <v>0.8400000000000001</v>
      </c>
      <c r="Z8" s="23" t="str">
        <f>+IF(Y8=C8,"true",IF(ABS(Y8-C8)/C8&lt;0.01,"round","false"))</f>
        <v>false</v>
      </c>
      <c r="AA8" s="23">
        <f>SUM(Q8:V8)</f>
        <v>1.1</v>
      </c>
      <c r="AB8" s="24" t="str">
        <f>+IF(AA8=W8,"true",IF(ABS(AA8-W8)/W8&lt;0.01,"round","false"))</f>
        <v>false</v>
      </c>
      <c r="AC8">
        <f t="shared" si="5"/>
        <v>0.040000000000000036</v>
      </c>
      <c r="AE8" s="18" t="s">
        <v>31</v>
      </c>
      <c r="AF8">
        <v>0</v>
      </c>
      <c r="AG8">
        <v>0.7</v>
      </c>
      <c r="AH8">
        <v>0</v>
      </c>
      <c r="AI8">
        <v>-0.024</v>
      </c>
      <c r="AJ8">
        <v>0</v>
      </c>
      <c r="AK8" s="42"/>
      <c r="AL8">
        <v>0</v>
      </c>
      <c r="AM8" s="43">
        <f t="shared" si="1"/>
        <v>0</v>
      </c>
      <c r="AN8" s="43"/>
      <c r="AO8">
        <v>4.3</v>
      </c>
      <c r="AP8">
        <v>7</v>
      </c>
      <c r="AQ8">
        <v>-0.002</v>
      </c>
      <c r="AR8">
        <v>0</v>
      </c>
      <c r="AS8">
        <v>0</v>
      </c>
      <c r="AT8">
        <v>0.7</v>
      </c>
      <c r="AU8">
        <v>0.13</v>
      </c>
      <c r="AV8">
        <v>0</v>
      </c>
      <c r="AW8">
        <v>0</v>
      </c>
      <c r="AX8">
        <v>0.8</v>
      </c>
      <c r="AY8">
        <v>0.2</v>
      </c>
      <c r="AZ8">
        <v>0</v>
      </c>
      <c r="BA8">
        <v>1.2</v>
      </c>
      <c r="BB8">
        <v>0</v>
      </c>
      <c r="BC8" s="22">
        <f>+AT8+AR8+AL8</f>
        <v>0.7</v>
      </c>
      <c r="BD8" s="23" t="str">
        <f>+IF(BC8=AG8,"true",IF(ABS(BC8-AG8)/AG8&lt;0.01,"round","false"))</f>
        <v>true</v>
      </c>
      <c r="BE8" s="23">
        <f>SUM(AU8:AZ8)</f>
        <v>1.1300000000000001</v>
      </c>
      <c r="BF8" s="24" t="str">
        <f>+IF(BE8=BA8,"true",IF(ABS(BE8-BA8)/BA8&lt;0.01,"round","false"))</f>
        <v>false</v>
      </c>
      <c r="BG8">
        <f t="shared" si="6"/>
        <v>0</v>
      </c>
      <c r="BI8" s="18" t="s">
        <v>31</v>
      </c>
      <c r="BJ8">
        <f t="shared" si="2"/>
        <v>0</v>
      </c>
      <c r="BK8">
        <f t="shared" si="2"/>
        <v>0.10000000000000009</v>
      </c>
      <c r="BL8">
        <f t="shared" si="2"/>
        <v>0</v>
      </c>
      <c r="BM8">
        <f t="shared" si="2"/>
        <v>0.224</v>
      </c>
      <c r="BN8">
        <f t="shared" si="2"/>
        <v>0.12</v>
      </c>
      <c r="BP8">
        <f>+H8-AL8</f>
        <v>0.04</v>
      </c>
      <c r="BQ8" s="43">
        <f t="shared" si="3"/>
        <v>0.33333333333333337</v>
      </c>
      <c r="BR8">
        <f t="shared" si="4"/>
        <v>1.4000000000000004</v>
      </c>
      <c r="BS8">
        <f t="shared" si="4"/>
        <v>-1</v>
      </c>
      <c r="BT8">
        <f t="shared" si="4"/>
        <v>0.019000000000000003</v>
      </c>
      <c r="BU8">
        <f t="shared" si="4"/>
        <v>0</v>
      </c>
      <c r="BV8">
        <f t="shared" si="4"/>
        <v>0</v>
      </c>
      <c r="BW8">
        <f t="shared" si="4"/>
        <v>0.10000000000000009</v>
      </c>
      <c r="BX8">
        <f t="shared" si="4"/>
        <v>-0.03</v>
      </c>
      <c r="BY8">
        <f t="shared" si="4"/>
        <v>0</v>
      </c>
      <c r="BZ8">
        <f t="shared" si="4"/>
        <v>0</v>
      </c>
      <c r="CA8">
        <f t="shared" si="4"/>
        <v>0</v>
      </c>
      <c r="CB8">
        <f t="shared" si="4"/>
        <v>0</v>
      </c>
      <c r="CC8">
        <f t="shared" si="4"/>
        <v>0</v>
      </c>
      <c r="CD8">
        <f t="shared" si="4"/>
        <v>0</v>
      </c>
      <c r="CE8">
        <f t="shared" si="4"/>
        <v>0</v>
      </c>
      <c r="CF8" s="22">
        <f>+BW8+BU8+BP8</f>
        <v>0.1400000000000001</v>
      </c>
      <c r="CG8" s="23" t="b">
        <f>CF8=BK8</f>
        <v>0</v>
      </c>
      <c r="CH8" s="23">
        <f>SUM(BX8:CC8)</f>
        <v>-0.03</v>
      </c>
      <c r="CI8" s="24" t="b">
        <f>CH8=CD8</f>
        <v>0</v>
      </c>
      <c r="CJ8" s="78"/>
    </row>
    <row r="9" spans="1:88" ht="15">
      <c r="A9" s="18" t="s">
        <v>32</v>
      </c>
      <c r="B9" s="35">
        <v>0</v>
      </c>
      <c r="C9" s="45">
        <v>0.2</v>
      </c>
      <c r="D9" s="35">
        <v>0</v>
      </c>
      <c r="E9" s="35">
        <v>0.62</v>
      </c>
      <c r="F9" s="35">
        <v>0.26</v>
      </c>
      <c r="G9" s="42"/>
      <c r="H9" s="35">
        <v>0.05</v>
      </c>
      <c r="I9" s="43">
        <f t="shared" si="0"/>
        <v>0.19230769230769232</v>
      </c>
      <c r="J9" s="43"/>
      <c r="K9" s="35">
        <v>5.5</v>
      </c>
      <c r="L9" s="35">
        <v>1</v>
      </c>
      <c r="M9" s="35">
        <v>0.019</v>
      </c>
      <c r="N9" s="35">
        <v>0</v>
      </c>
      <c r="O9" s="35">
        <v>0</v>
      </c>
      <c r="P9" s="35">
        <v>0.2</v>
      </c>
      <c r="Q9" s="35">
        <v>0.1</v>
      </c>
      <c r="R9" s="35">
        <v>0</v>
      </c>
      <c r="S9" s="35">
        <v>0</v>
      </c>
      <c r="T9" s="35">
        <v>0.4</v>
      </c>
      <c r="U9" s="35">
        <v>0</v>
      </c>
      <c r="V9" s="35">
        <v>0</v>
      </c>
      <c r="W9" s="35">
        <v>0.5</v>
      </c>
      <c r="X9" s="35">
        <v>0</v>
      </c>
      <c r="Y9" s="22">
        <f>+P9+N9+H9</f>
        <v>0.25</v>
      </c>
      <c r="Z9" s="23" t="str">
        <f>+IF(Y9=C9,"true",IF(ABS(Y9-C9)/C9&lt;0.01,"round","false"))</f>
        <v>false</v>
      </c>
      <c r="AA9" s="23">
        <f>SUM(Q9:V9)</f>
        <v>0.5</v>
      </c>
      <c r="AB9" s="24" t="str">
        <f>+IF(AA9=W9,"true",IF(ABS(AA9-W9)/W9&lt;0.01,"round","false"))</f>
        <v>true</v>
      </c>
      <c r="AC9">
        <f t="shared" si="5"/>
        <v>0.04999999999999999</v>
      </c>
      <c r="AE9" s="18" t="s">
        <v>32</v>
      </c>
      <c r="AF9">
        <v>0</v>
      </c>
      <c r="AG9">
        <v>0.2</v>
      </c>
      <c r="AH9">
        <v>0</v>
      </c>
      <c r="AI9">
        <v>0.067</v>
      </c>
      <c r="AJ9">
        <v>0.01</v>
      </c>
      <c r="AK9" s="42"/>
      <c r="AL9">
        <v>0</v>
      </c>
      <c r="AM9" s="43">
        <f t="shared" si="1"/>
        <v>0</v>
      </c>
      <c r="AN9" s="43"/>
      <c r="AO9">
        <v>4.8</v>
      </c>
      <c r="AP9">
        <v>2</v>
      </c>
      <c r="AQ9">
        <v>0</v>
      </c>
      <c r="AR9">
        <v>0</v>
      </c>
      <c r="AS9">
        <v>0</v>
      </c>
      <c r="AT9">
        <v>0.2</v>
      </c>
      <c r="AU9">
        <v>0.07</v>
      </c>
      <c r="AV9">
        <v>0</v>
      </c>
      <c r="AW9">
        <v>0</v>
      </c>
      <c r="AX9">
        <v>0.4</v>
      </c>
      <c r="AY9">
        <v>0</v>
      </c>
      <c r="AZ9">
        <v>0</v>
      </c>
      <c r="BA9">
        <v>0.5</v>
      </c>
      <c r="BB9">
        <v>0</v>
      </c>
      <c r="BC9" s="22">
        <f>+AT9+AR9+AL9</f>
        <v>0.2</v>
      </c>
      <c r="BD9" s="23" t="str">
        <f>+IF(BC9=AG9,"true",IF(ABS(BC9-AG9)/AG9&lt;0.01,"round","false"))</f>
        <v>true</v>
      </c>
      <c r="BE9" s="23">
        <f>SUM(AU9:AZ9)</f>
        <v>0.47000000000000003</v>
      </c>
      <c r="BF9" s="24" t="str">
        <f>+IF(BE9=BA9,"true",IF(ABS(BE9-BA9)/BA9&lt;0.01,"round","false"))</f>
        <v>false</v>
      </c>
      <c r="BG9">
        <f t="shared" si="6"/>
        <v>0</v>
      </c>
      <c r="BI9" s="18" t="s">
        <v>32</v>
      </c>
      <c r="BJ9">
        <f t="shared" si="2"/>
        <v>0</v>
      </c>
      <c r="BK9">
        <f t="shared" si="2"/>
        <v>0</v>
      </c>
      <c r="BL9">
        <f t="shared" si="2"/>
        <v>0</v>
      </c>
      <c r="BM9">
        <f t="shared" si="2"/>
        <v>0.5529999999999999</v>
      </c>
      <c r="BN9">
        <f t="shared" si="2"/>
        <v>0.25</v>
      </c>
      <c r="BP9">
        <f>+H9-AL9</f>
        <v>0.05</v>
      </c>
      <c r="BQ9" s="43">
        <f t="shared" si="3"/>
        <v>0.2</v>
      </c>
      <c r="BR9">
        <f t="shared" si="4"/>
        <v>0.7000000000000002</v>
      </c>
      <c r="BS9">
        <f t="shared" si="4"/>
        <v>-1</v>
      </c>
      <c r="BT9">
        <f t="shared" si="4"/>
        <v>0.019</v>
      </c>
      <c r="BU9">
        <f t="shared" si="4"/>
        <v>0</v>
      </c>
      <c r="BV9">
        <f t="shared" si="4"/>
        <v>0</v>
      </c>
      <c r="BW9">
        <f t="shared" si="4"/>
        <v>0</v>
      </c>
      <c r="BX9">
        <f t="shared" si="4"/>
        <v>0.03</v>
      </c>
      <c r="BY9">
        <f t="shared" si="4"/>
        <v>0</v>
      </c>
      <c r="BZ9">
        <f t="shared" si="4"/>
        <v>0</v>
      </c>
      <c r="CA9">
        <f t="shared" si="4"/>
        <v>0</v>
      </c>
      <c r="CB9">
        <f t="shared" si="4"/>
        <v>0</v>
      </c>
      <c r="CC9">
        <f t="shared" si="4"/>
        <v>0</v>
      </c>
      <c r="CD9">
        <f t="shared" si="4"/>
        <v>0</v>
      </c>
      <c r="CE9">
        <f t="shared" si="4"/>
        <v>0</v>
      </c>
      <c r="CF9" s="22">
        <f>+BW9+BU9+BP9</f>
        <v>0.05</v>
      </c>
      <c r="CG9" s="23" t="b">
        <f>CF9=BK9</f>
        <v>0</v>
      </c>
      <c r="CH9" s="23">
        <f>SUM(BX9:CC9)</f>
        <v>0.03</v>
      </c>
      <c r="CI9" s="24" t="b">
        <f>CH9=CD9</f>
        <v>0</v>
      </c>
      <c r="CJ9" s="78"/>
    </row>
    <row r="10" spans="1:88" ht="15.75" thickBot="1">
      <c r="A10" s="18" t="s">
        <v>90</v>
      </c>
      <c r="B10" s="35">
        <v>0</v>
      </c>
      <c r="C10" s="35">
        <v>3.2</v>
      </c>
      <c r="D10" s="35">
        <v>0</v>
      </c>
      <c r="E10" s="35">
        <v>0.24</v>
      </c>
      <c r="F10" s="35">
        <v>0.06</v>
      </c>
      <c r="G10" s="42"/>
      <c r="H10" s="35">
        <v>0.01</v>
      </c>
      <c r="I10" s="43">
        <f t="shared" si="0"/>
        <v>0.16666666666666669</v>
      </c>
      <c r="J10" s="43"/>
      <c r="K10" s="35">
        <v>104.4</v>
      </c>
      <c r="L10" s="35">
        <v>3</v>
      </c>
      <c r="M10" s="35">
        <v>0.019</v>
      </c>
      <c r="N10" s="35">
        <v>0</v>
      </c>
      <c r="O10" s="35">
        <v>0</v>
      </c>
      <c r="P10" s="35">
        <v>3.2</v>
      </c>
      <c r="Q10" s="35">
        <v>0</v>
      </c>
      <c r="R10" s="35">
        <v>0</v>
      </c>
      <c r="S10" s="35">
        <v>0</v>
      </c>
      <c r="T10" s="35">
        <v>0.5</v>
      </c>
      <c r="U10" s="35">
        <v>0.1</v>
      </c>
      <c r="V10" s="35">
        <v>0</v>
      </c>
      <c r="W10" s="35">
        <v>0.6</v>
      </c>
      <c r="X10" s="35">
        <v>0</v>
      </c>
      <c r="Y10" s="9">
        <f>+P10+N10+H10</f>
        <v>3.21</v>
      </c>
      <c r="Z10" s="10" t="str">
        <f>+IF(Y10=C10,"true",IF(ABS(Y10-C10)/C10&lt;0.01,"round","false"))</f>
        <v>round</v>
      </c>
      <c r="AA10" s="10">
        <f>SUM(Q10:V10)</f>
        <v>0.6</v>
      </c>
      <c r="AB10" s="21" t="str">
        <f>+IF(AA10=W10,"true",IF(ABS(AA10-W10)/W10&lt;0.01,"round","false"))</f>
        <v>true</v>
      </c>
      <c r="AC10">
        <f t="shared" si="5"/>
        <v>0.009999999999999787</v>
      </c>
      <c r="AE10" s="18" t="s">
        <v>90</v>
      </c>
      <c r="AF10">
        <v>0</v>
      </c>
      <c r="AG10">
        <v>3.2</v>
      </c>
      <c r="AH10">
        <v>0</v>
      </c>
      <c r="AI10">
        <v>-0.016</v>
      </c>
      <c r="AJ10">
        <v>0</v>
      </c>
      <c r="AK10" s="42"/>
      <c r="AL10">
        <v>0</v>
      </c>
      <c r="AM10" s="43">
        <f t="shared" si="1"/>
        <v>0</v>
      </c>
      <c r="AN10" s="43"/>
      <c r="AO10">
        <v>98.7</v>
      </c>
      <c r="AP10">
        <v>4</v>
      </c>
      <c r="AQ10">
        <v>-0.001</v>
      </c>
      <c r="AR10">
        <v>0</v>
      </c>
      <c r="AS10">
        <v>0</v>
      </c>
      <c r="AT10">
        <v>3.2</v>
      </c>
      <c r="AU10">
        <v>0</v>
      </c>
      <c r="AV10">
        <v>0</v>
      </c>
      <c r="AW10">
        <v>0</v>
      </c>
      <c r="AX10">
        <v>0.5</v>
      </c>
      <c r="AY10">
        <v>0.2</v>
      </c>
      <c r="AZ10">
        <v>0</v>
      </c>
      <c r="BA10">
        <v>0.6</v>
      </c>
      <c r="BB10">
        <v>0</v>
      </c>
      <c r="BC10" s="9">
        <f>+AT10+AR10+AL10</f>
        <v>3.2</v>
      </c>
      <c r="BD10" s="10" t="str">
        <f>+IF(BC10=AG10,"true",IF(ABS(BC10-AG10)/AG10&lt;0.01,"round","false"))</f>
        <v>true</v>
      </c>
      <c r="BE10" s="10">
        <f>SUM(AU10:AZ10)</f>
        <v>0.7</v>
      </c>
      <c r="BF10" s="21" t="str">
        <f>+IF(BE10=BA10,"true",IF(ABS(BE10-BA10)/BA10&lt;0.01,"round","false"))</f>
        <v>false</v>
      </c>
      <c r="BG10">
        <f t="shared" si="6"/>
        <v>0</v>
      </c>
      <c r="BI10" s="18" t="s">
        <v>90</v>
      </c>
      <c r="BJ10">
        <f t="shared" si="2"/>
        <v>0</v>
      </c>
      <c r="BK10">
        <f t="shared" si="2"/>
        <v>0</v>
      </c>
      <c r="BL10">
        <f t="shared" si="2"/>
        <v>0</v>
      </c>
      <c r="BM10">
        <f t="shared" si="2"/>
        <v>0.256</v>
      </c>
      <c r="BN10">
        <f t="shared" si="2"/>
        <v>0.06</v>
      </c>
      <c r="BP10">
        <f>+H10-AL10</f>
        <v>0.01</v>
      </c>
      <c r="BQ10" s="43">
        <f t="shared" si="3"/>
        <v>0.16666666666666669</v>
      </c>
      <c r="BR10">
        <f t="shared" si="4"/>
        <v>5.700000000000003</v>
      </c>
      <c r="BS10">
        <f t="shared" si="4"/>
        <v>-1</v>
      </c>
      <c r="BT10">
        <f t="shared" si="4"/>
        <v>0.02</v>
      </c>
      <c r="BU10">
        <f t="shared" si="4"/>
        <v>0</v>
      </c>
      <c r="BV10">
        <f t="shared" si="4"/>
        <v>0</v>
      </c>
      <c r="BW10">
        <f t="shared" si="4"/>
        <v>0</v>
      </c>
      <c r="BX10">
        <f t="shared" si="4"/>
        <v>0</v>
      </c>
      <c r="BY10">
        <f t="shared" si="4"/>
        <v>0</v>
      </c>
      <c r="BZ10">
        <f t="shared" si="4"/>
        <v>0</v>
      </c>
      <c r="CA10">
        <f t="shared" si="4"/>
        <v>0</v>
      </c>
      <c r="CB10">
        <f t="shared" si="4"/>
        <v>-0.1</v>
      </c>
      <c r="CC10">
        <f t="shared" si="4"/>
        <v>0</v>
      </c>
      <c r="CD10">
        <f t="shared" si="4"/>
        <v>0</v>
      </c>
      <c r="CE10">
        <f t="shared" si="4"/>
        <v>0</v>
      </c>
      <c r="CF10" s="9">
        <f>+BW10+BU10+BP10</f>
        <v>0.01</v>
      </c>
      <c r="CG10" s="10" t="b">
        <f>CF10=BK10</f>
        <v>0</v>
      </c>
      <c r="CH10" s="10">
        <f>SUM(BX10:CC10)</f>
        <v>-0.1</v>
      </c>
      <c r="CI10" s="21" t="b">
        <f>CH10=CD10</f>
        <v>0</v>
      </c>
      <c r="CJ10" s="78"/>
    </row>
    <row r="11" spans="1:87" ht="15.75" thickBot="1">
      <c r="A11" s="17" t="s">
        <v>34</v>
      </c>
      <c r="B11" s="12">
        <f>SUM(B6:B10)</f>
        <v>0</v>
      </c>
      <c r="C11" s="12">
        <f aca="true" t="shared" si="7" ref="C11:AA11">SUM(C6:C10)</f>
        <v>4.7</v>
      </c>
      <c r="D11" s="12">
        <f t="shared" si="7"/>
        <v>0</v>
      </c>
      <c r="E11" s="12">
        <f t="shared" si="7"/>
        <v>1.1099999999999999</v>
      </c>
      <c r="F11" s="12">
        <f t="shared" si="7"/>
        <v>0.44</v>
      </c>
      <c r="G11" s="44"/>
      <c r="H11" s="12">
        <f t="shared" si="7"/>
        <v>0.09999999999999999</v>
      </c>
      <c r="I11" s="43">
        <f t="shared" si="0"/>
        <v>0.22727272727272727</v>
      </c>
      <c r="J11" s="43"/>
      <c r="K11" s="12">
        <f t="shared" si="7"/>
        <v>116.9</v>
      </c>
      <c r="L11" s="12">
        <f t="shared" si="7"/>
        <v>20</v>
      </c>
      <c r="M11" s="12">
        <f t="shared" si="7"/>
        <v>0.09000000000000001</v>
      </c>
      <c r="N11" s="12">
        <f t="shared" si="7"/>
        <v>0</v>
      </c>
      <c r="O11" s="12">
        <f t="shared" si="7"/>
        <v>0</v>
      </c>
      <c r="P11" s="12">
        <f t="shared" si="7"/>
        <v>4.7</v>
      </c>
      <c r="Q11" s="12">
        <f t="shared" si="7"/>
        <v>0.2</v>
      </c>
      <c r="R11" s="12">
        <f t="shared" si="7"/>
        <v>0</v>
      </c>
      <c r="S11" s="12">
        <f t="shared" si="7"/>
        <v>0</v>
      </c>
      <c r="T11" s="12">
        <f t="shared" si="7"/>
        <v>1.8</v>
      </c>
      <c r="U11" s="12">
        <f t="shared" si="7"/>
        <v>0.30000000000000004</v>
      </c>
      <c r="V11" s="12">
        <f t="shared" si="7"/>
        <v>0</v>
      </c>
      <c r="W11" s="12">
        <f t="shared" si="7"/>
        <v>2.4</v>
      </c>
      <c r="X11" s="33">
        <f t="shared" si="7"/>
        <v>0</v>
      </c>
      <c r="Y11" s="9">
        <f t="shared" si="7"/>
        <v>4.8</v>
      </c>
      <c r="Z11" s="10"/>
      <c r="AA11" s="10">
        <f t="shared" si="7"/>
        <v>2.3000000000000003</v>
      </c>
      <c r="AB11" s="21"/>
      <c r="AE11" s="17" t="s">
        <v>34</v>
      </c>
      <c r="AF11" s="12">
        <f aca="true" t="shared" si="8" ref="AF11:BC11">SUM(AF6:AF10)</f>
        <v>0</v>
      </c>
      <c r="AG11" s="12">
        <f t="shared" si="8"/>
        <v>4.6</v>
      </c>
      <c r="AH11" s="12">
        <f t="shared" si="8"/>
        <v>0</v>
      </c>
      <c r="AI11" s="12">
        <f t="shared" si="8"/>
        <v>0.024000000000000007</v>
      </c>
      <c r="AJ11" s="12">
        <f t="shared" si="8"/>
        <v>0.01</v>
      </c>
      <c r="AK11" s="44"/>
      <c r="AL11" s="12">
        <f t="shared" si="8"/>
        <v>0</v>
      </c>
      <c r="AM11" s="43">
        <f t="shared" si="1"/>
        <v>0</v>
      </c>
      <c r="AN11" s="43"/>
      <c r="AO11" s="12">
        <f t="shared" si="8"/>
        <v>109</v>
      </c>
      <c r="AP11" s="12">
        <f t="shared" si="8"/>
        <v>26</v>
      </c>
      <c r="AQ11" s="12">
        <f t="shared" si="8"/>
        <v>-0.006</v>
      </c>
      <c r="AR11" s="12">
        <f t="shared" si="8"/>
        <v>0</v>
      </c>
      <c r="AS11" s="12">
        <f t="shared" si="8"/>
        <v>0</v>
      </c>
      <c r="AT11" s="12">
        <f t="shared" si="8"/>
        <v>4.6</v>
      </c>
      <c r="AU11" s="12">
        <f t="shared" si="8"/>
        <v>0.2</v>
      </c>
      <c r="AV11" s="12">
        <f t="shared" si="8"/>
        <v>0</v>
      </c>
      <c r="AW11" s="12">
        <f t="shared" si="8"/>
        <v>0</v>
      </c>
      <c r="AX11" s="12">
        <f t="shared" si="8"/>
        <v>1.8</v>
      </c>
      <c r="AY11" s="12">
        <f t="shared" si="8"/>
        <v>0.4</v>
      </c>
      <c r="AZ11" s="12">
        <f t="shared" si="8"/>
        <v>0</v>
      </c>
      <c r="BA11" s="12">
        <f t="shared" si="8"/>
        <v>2.4</v>
      </c>
      <c r="BB11" s="33">
        <f t="shared" si="8"/>
        <v>0</v>
      </c>
      <c r="BC11" s="34">
        <f t="shared" si="8"/>
        <v>4.6</v>
      </c>
      <c r="BD11" s="12"/>
      <c r="BE11" s="12">
        <f>SUM(BE6:BE10)</f>
        <v>2.4000000000000004</v>
      </c>
      <c r="BF11" s="33"/>
      <c r="BI11" s="17" t="s">
        <v>34</v>
      </c>
      <c r="BJ11" s="12">
        <f aca="true" t="shared" si="9" ref="BJ11:CF11">SUM(BJ6:BJ10)</f>
        <v>0</v>
      </c>
      <c r="BK11" s="12">
        <f t="shared" si="9"/>
        <v>0.10000000000000009</v>
      </c>
      <c r="BL11" s="12">
        <f t="shared" si="9"/>
        <v>0</v>
      </c>
      <c r="BM11" s="12">
        <f t="shared" si="9"/>
        <v>1.0859999999999999</v>
      </c>
      <c r="BN11" s="12">
        <f t="shared" si="9"/>
        <v>0.43</v>
      </c>
      <c r="BO11" s="12"/>
      <c r="BP11" s="12">
        <f t="shared" si="9"/>
        <v>0.09999999999999999</v>
      </c>
      <c r="BQ11" s="43">
        <f t="shared" si="3"/>
        <v>0.23255813953488372</v>
      </c>
      <c r="BR11" s="12">
        <f t="shared" si="9"/>
        <v>7.900000000000004</v>
      </c>
      <c r="BS11" s="12">
        <f t="shared" si="9"/>
        <v>-6</v>
      </c>
      <c r="BT11" s="12"/>
      <c r="BU11" s="12">
        <f t="shared" si="9"/>
        <v>0</v>
      </c>
      <c r="BV11" s="12">
        <f t="shared" si="9"/>
        <v>0</v>
      </c>
      <c r="BW11" s="12">
        <f t="shared" si="9"/>
        <v>0.10000000000000009</v>
      </c>
      <c r="BX11" s="12">
        <f t="shared" si="9"/>
        <v>0</v>
      </c>
      <c r="BY11" s="12">
        <f t="shared" si="9"/>
        <v>0</v>
      </c>
      <c r="BZ11" s="12">
        <f t="shared" si="9"/>
        <v>0</v>
      </c>
      <c r="CA11" s="12">
        <f t="shared" si="9"/>
        <v>0</v>
      </c>
      <c r="CB11" s="12">
        <f t="shared" si="9"/>
        <v>-0.1</v>
      </c>
      <c r="CC11" s="12">
        <f t="shared" si="9"/>
        <v>0</v>
      </c>
      <c r="CD11" s="12">
        <f t="shared" si="9"/>
        <v>0</v>
      </c>
      <c r="CE11" s="33">
        <f t="shared" si="9"/>
        <v>0</v>
      </c>
      <c r="CF11" s="34">
        <f t="shared" si="9"/>
        <v>0.20000000000000012</v>
      </c>
      <c r="CG11" s="12"/>
      <c r="CH11" s="12">
        <f>SUM(CH6:CH10)</f>
        <v>-0.1</v>
      </c>
      <c r="CI11" s="33"/>
    </row>
    <row r="12" spans="1:87" ht="15.75" thickBot="1">
      <c r="A12" s="40" t="s">
        <v>93</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D12" s="40"/>
      <c r="AE12" t="s">
        <v>99</v>
      </c>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H12" s="40"/>
      <c r="BI12" s="40" t="s">
        <v>105</v>
      </c>
      <c r="BJ12" s="41"/>
      <c r="BK12" s="41"/>
      <c r="BL12" s="41"/>
      <c r="BM12" s="41"/>
      <c r="BN12" s="41"/>
      <c r="BO12" s="41"/>
      <c r="BP12" s="41"/>
      <c r="BQ12" s="43"/>
      <c r="BR12" s="41"/>
      <c r="BS12" s="41"/>
      <c r="BT12" s="41"/>
      <c r="BU12" s="41"/>
      <c r="BV12" s="41"/>
      <c r="BW12" s="41"/>
      <c r="BX12" s="41"/>
      <c r="BY12" s="41"/>
      <c r="BZ12" s="41"/>
      <c r="CA12" s="41"/>
      <c r="CB12" s="41"/>
      <c r="CC12" s="41"/>
      <c r="CD12" s="41"/>
      <c r="CE12" s="41"/>
      <c r="CF12" s="41"/>
      <c r="CG12" s="41"/>
      <c r="CH12" s="41"/>
      <c r="CI12" s="41"/>
    </row>
    <row r="13" spans="1:87" ht="15">
      <c r="A13" s="18" t="s">
        <v>29</v>
      </c>
      <c r="B13">
        <v>0</v>
      </c>
      <c r="C13">
        <v>3.7</v>
      </c>
      <c r="D13">
        <v>0.2</v>
      </c>
      <c r="E13">
        <v>0</v>
      </c>
      <c r="F13">
        <v>0.22</v>
      </c>
      <c r="G13" s="42">
        <f aca="true" t="shared" si="10" ref="G13:G18">+(F13-F6)/25</f>
        <v>0.0088</v>
      </c>
      <c r="H13">
        <v>0.5</v>
      </c>
      <c r="I13" s="43">
        <f aca="true" t="shared" si="11" ref="I13:I18">IF(F13&gt;0,H13/F13,0)</f>
        <v>2.272727272727273</v>
      </c>
      <c r="J13" s="43">
        <f aca="true" t="shared" si="12" ref="J13:J18">+(H13-H6)/25</f>
        <v>0.02</v>
      </c>
      <c r="K13">
        <v>8.1</v>
      </c>
      <c r="L13">
        <v>1</v>
      </c>
      <c r="M13">
        <v>0.14</v>
      </c>
      <c r="N13">
        <v>0</v>
      </c>
      <c r="O13">
        <v>0</v>
      </c>
      <c r="P13">
        <v>3.6</v>
      </c>
      <c r="Q13">
        <v>0</v>
      </c>
      <c r="R13">
        <v>0</v>
      </c>
      <c r="S13">
        <v>0</v>
      </c>
      <c r="T13">
        <v>0</v>
      </c>
      <c r="U13">
        <v>0</v>
      </c>
      <c r="V13">
        <v>0</v>
      </c>
      <c r="W13">
        <v>0</v>
      </c>
      <c r="X13">
        <v>0</v>
      </c>
      <c r="Y13" s="4">
        <f>+P13+N13+H13</f>
        <v>4.1</v>
      </c>
      <c r="Z13" s="19" t="str">
        <f>+IF(Y13=C13,"true",IF(ABS(Y13-C13)/C13&lt;0.01,"round","false"))</f>
        <v>false</v>
      </c>
      <c r="AA13" s="19">
        <f>SUM(Q13:V13)</f>
        <v>0</v>
      </c>
      <c r="AB13" s="20" t="str">
        <f>+IF(AA13=W13,"true",IF(ABS(AA13-W13)/W13&lt;0.01,"round","false"))</f>
        <v>true</v>
      </c>
      <c r="AC13">
        <f t="shared" si="5"/>
        <v>0.39999999999999947</v>
      </c>
      <c r="AE13" s="18" t="s">
        <v>29</v>
      </c>
      <c r="AF13">
        <v>0</v>
      </c>
      <c r="AG13">
        <v>2.6</v>
      </c>
      <c r="AH13">
        <v>0</v>
      </c>
      <c r="AI13">
        <v>0</v>
      </c>
      <c r="AJ13">
        <v>0</v>
      </c>
      <c r="AK13" s="42">
        <f aca="true" t="shared" si="13" ref="AK13:AK18">+(AJ13-AJ6)/25</f>
        <v>0</v>
      </c>
      <c r="AL13">
        <v>0</v>
      </c>
      <c r="AM13" s="43">
        <f aca="true" t="shared" si="14" ref="AM13:AM18">IF(AJ13&gt;0,AL13/AJ13,0)</f>
        <v>0</v>
      </c>
      <c r="AN13" s="43">
        <f aca="true" t="shared" si="15" ref="AN13:AN18">+(AL13-AL6)/25</f>
        <v>0</v>
      </c>
      <c r="AO13">
        <v>0.8</v>
      </c>
      <c r="AP13">
        <v>11</v>
      </c>
      <c r="AQ13">
        <v>-0.01</v>
      </c>
      <c r="AR13">
        <v>0</v>
      </c>
      <c r="AS13">
        <v>0</v>
      </c>
      <c r="AT13">
        <v>2.6</v>
      </c>
      <c r="AU13">
        <v>0</v>
      </c>
      <c r="AV13">
        <v>0</v>
      </c>
      <c r="AW13">
        <v>0</v>
      </c>
      <c r="AX13">
        <v>0</v>
      </c>
      <c r="AY13">
        <v>0</v>
      </c>
      <c r="AZ13">
        <v>0</v>
      </c>
      <c r="BA13">
        <v>0</v>
      </c>
      <c r="BB13">
        <v>0</v>
      </c>
      <c r="BC13" s="4">
        <f>+AT13+AR13+AL13</f>
        <v>2.6</v>
      </c>
      <c r="BD13" s="19" t="str">
        <f>+IF(BC13=AG13,"true",IF(ABS(BC13-AG13)/AG13&lt;0.01,"round","false"))</f>
        <v>true</v>
      </c>
      <c r="BE13" s="19">
        <f>SUM(AU13:AZ13)</f>
        <v>0</v>
      </c>
      <c r="BF13" s="20" t="str">
        <f>+IF(BE13=BA13,"true",IF(ABS(BE13-BA13)/BA13&lt;0.01,"round","false"))</f>
        <v>true</v>
      </c>
      <c r="BG13">
        <f t="shared" si="6"/>
        <v>0</v>
      </c>
      <c r="BI13" s="18" t="s">
        <v>29</v>
      </c>
      <c r="BJ13">
        <f aca="true" t="shared" si="16" ref="BJ13:BN17">+B13-AF13</f>
        <v>0</v>
      </c>
      <c r="BK13">
        <f t="shared" si="16"/>
        <v>1.1</v>
      </c>
      <c r="BL13">
        <f t="shared" si="16"/>
        <v>0.2</v>
      </c>
      <c r="BM13">
        <f t="shared" si="16"/>
        <v>0</v>
      </c>
      <c r="BN13">
        <f t="shared" si="16"/>
        <v>0.22</v>
      </c>
      <c r="BO13">
        <f aca="true" t="shared" si="17" ref="BO13:BO18">+(BN13-BN6)/25</f>
        <v>0.0088</v>
      </c>
      <c r="BP13">
        <f>+H13-AL13</f>
        <v>0.5</v>
      </c>
      <c r="BQ13" s="43">
        <f aca="true" t="shared" si="18" ref="BQ13:BQ18">IF(BN13&gt;0,BP13/BN13,0)</f>
        <v>2.272727272727273</v>
      </c>
      <c r="BR13">
        <f aca="true" t="shared" si="19" ref="BR13:CE17">+K13-AO13</f>
        <v>7.3</v>
      </c>
      <c r="BS13">
        <f t="shared" si="19"/>
        <v>-10</v>
      </c>
      <c r="BT13">
        <f t="shared" si="19"/>
        <v>0.15000000000000002</v>
      </c>
      <c r="BU13">
        <f t="shared" si="19"/>
        <v>0</v>
      </c>
      <c r="BV13">
        <f t="shared" si="19"/>
        <v>0</v>
      </c>
      <c r="BW13">
        <f t="shared" si="19"/>
        <v>1</v>
      </c>
      <c r="BX13">
        <f t="shared" si="19"/>
        <v>0</v>
      </c>
      <c r="BY13">
        <f t="shared" si="19"/>
        <v>0</v>
      </c>
      <c r="BZ13">
        <f t="shared" si="19"/>
        <v>0</v>
      </c>
      <c r="CA13">
        <f t="shared" si="19"/>
        <v>0</v>
      </c>
      <c r="CB13">
        <f t="shared" si="19"/>
        <v>0</v>
      </c>
      <c r="CC13">
        <f t="shared" si="19"/>
        <v>0</v>
      </c>
      <c r="CD13">
        <f t="shared" si="19"/>
        <v>0</v>
      </c>
      <c r="CE13">
        <f t="shared" si="19"/>
        <v>0</v>
      </c>
      <c r="CF13" s="4">
        <f>+BW13+BU13+BP13</f>
        <v>1.5</v>
      </c>
      <c r="CG13" s="19" t="b">
        <f>CF13=BK13</f>
        <v>0</v>
      </c>
      <c r="CH13" s="19">
        <f>SUM(BX13:CC13)</f>
        <v>0</v>
      </c>
      <c r="CI13" s="20" t="b">
        <f>CH13=CD13</f>
        <v>1</v>
      </c>
    </row>
    <row r="14" spans="1:88" ht="15">
      <c r="A14" s="18" t="s">
        <v>30</v>
      </c>
      <c r="B14">
        <v>0</v>
      </c>
      <c r="C14">
        <v>0.3</v>
      </c>
      <c r="D14">
        <v>7.1</v>
      </c>
      <c r="E14">
        <v>0.1</v>
      </c>
      <c r="F14">
        <v>1.61</v>
      </c>
      <c r="G14" s="42">
        <f t="shared" si="10"/>
        <v>0.0644</v>
      </c>
      <c r="H14">
        <v>0.1</v>
      </c>
      <c r="I14" s="43">
        <f t="shared" si="11"/>
        <v>0.062111801242236024</v>
      </c>
      <c r="J14" s="43">
        <f t="shared" si="12"/>
        <v>0.004</v>
      </c>
      <c r="K14">
        <v>4.3</v>
      </c>
      <c r="L14">
        <v>0</v>
      </c>
      <c r="M14">
        <v>0.14</v>
      </c>
      <c r="N14">
        <v>0</v>
      </c>
      <c r="O14">
        <v>0</v>
      </c>
      <c r="P14">
        <v>0.1</v>
      </c>
      <c r="Q14">
        <v>0</v>
      </c>
      <c r="R14">
        <v>0</v>
      </c>
      <c r="S14">
        <v>0</v>
      </c>
      <c r="T14">
        <v>0.3</v>
      </c>
      <c r="U14">
        <v>0</v>
      </c>
      <c r="V14">
        <v>0</v>
      </c>
      <c r="W14">
        <v>0.4</v>
      </c>
      <c r="X14">
        <v>0</v>
      </c>
      <c r="Y14" s="22">
        <f>+P14+N14+H14</f>
        <v>0.2</v>
      </c>
      <c r="Z14" s="23" t="str">
        <f>+IF(Y14=C14,"true",IF(ABS(Y14-C14)/C14&lt;0.01,"round","false"))</f>
        <v>false</v>
      </c>
      <c r="AA14" s="23">
        <f>SUM(Q14:V14)</f>
        <v>0.3</v>
      </c>
      <c r="AB14" s="24" t="str">
        <f>+IF(AA14=W14,"true",IF(ABS(AA14-W14)/W14&lt;0.01,"round","false"))</f>
        <v>false</v>
      </c>
      <c r="AC14">
        <f t="shared" si="5"/>
        <v>-0.09999999999999998</v>
      </c>
      <c r="AE14" s="18" t="s">
        <v>30</v>
      </c>
      <c r="AF14">
        <v>0</v>
      </c>
      <c r="AG14">
        <v>0</v>
      </c>
      <c r="AH14">
        <v>0</v>
      </c>
      <c r="AI14">
        <v>0</v>
      </c>
      <c r="AJ14">
        <v>0</v>
      </c>
      <c r="AK14" s="42">
        <f t="shared" si="13"/>
        <v>0</v>
      </c>
      <c r="AL14">
        <v>0</v>
      </c>
      <c r="AM14" s="43">
        <f t="shared" si="14"/>
        <v>0</v>
      </c>
      <c r="AN14" s="43">
        <f t="shared" si="15"/>
        <v>0</v>
      </c>
      <c r="AO14">
        <v>1.2</v>
      </c>
      <c r="AP14">
        <v>2</v>
      </c>
      <c r="AQ14">
        <v>-0.006</v>
      </c>
      <c r="AR14">
        <v>0</v>
      </c>
      <c r="AS14">
        <v>0</v>
      </c>
      <c r="AT14">
        <v>0</v>
      </c>
      <c r="AU14">
        <v>0</v>
      </c>
      <c r="AV14">
        <v>0</v>
      </c>
      <c r="AW14">
        <v>0</v>
      </c>
      <c r="AX14">
        <v>0.4</v>
      </c>
      <c r="AY14">
        <v>0</v>
      </c>
      <c r="AZ14">
        <v>0</v>
      </c>
      <c r="BA14">
        <v>0.4</v>
      </c>
      <c r="BB14">
        <v>0</v>
      </c>
      <c r="BC14" s="22">
        <f>+AT14+AR14+AL14</f>
        <v>0</v>
      </c>
      <c r="BD14" s="23" t="str">
        <f>+IF(BC14=AG14,"true",IF(ABS(BC14-AG14)/AG14&lt;0.01,"round","false"))</f>
        <v>true</v>
      </c>
      <c r="BE14" s="23">
        <f>SUM(AU14:AZ14)</f>
        <v>0.4</v>
      </c>
      <c r="BF14" s="24" t="str">
        <f>+IF(BE14=BA14,"true",IF(ABS(BE14-BA14)/BA14&lt;0.01,"round","false"))</f>
        <v>true</v>
      </c>
      <c r="BG14">
        <f t="shared" si="6"/>
        <v>0</v>
      </c>
      <c r="BI14" s="18" t="s">
        <v>30</v>
      </c>
      <c r="BJ14">
        <f t="shared" si="16"/>
        <v>0</v>
      </c>
      <c r="BK14">
        <f t="shared" si="16"/>
        <v>0.3</v>
      </c>
      <c r="BL14">
        <f t="shared" si="16"/>
        <v>7.1</v>
      </c>
      <c r="BM14">
        <f t="shared" si="16"/>
        <v>0.1</v>
      </c>
      <c r="BN14">
        <f t="shared" si="16"/>
        <v>1.61</v>
      </c>
      <c r="BO14">
        <f t="shared" si="17"/>
        <v>0.0644</v>
      </c>
      <c r="BP14">
        <f>+H14-AL14</f>
        <v>0.1</v>
      </c>
      <c r="BQ14" s="43">
        <f t="shared" si="18"/>
        <v>0.062111801242236024</v>
      </c>
      <c r="BR14">
        <f t="shared" si="19"/>
        <v>3.0999999999999996</v>
      </c>
      <c r="BS14">
        <f t="shared" si="19"/>
        <v>-2</v>
      </c>
      <c r="BT14">
        <f t="shared" si="19"/>
        <v>0.14600000000000002</v>
      </c>
      <c r="BU14">
        <f t="shared" si="19"/>
        <v>0</v>
      </c>
      <c r="BV14">
        <f t="shared" si="19"/>
        <v>0</v>
      </c>
      <c r="BW14">
        <f t="shared" si="19"/>
        <v>0.1</v>
      </c>
      <c r="BX14">
        <f t="shared" si="19"/>
        <v>0</v>
      </c>
      <c r="BY14">
        <f t="shared" si="19"/>
        <v>0</v>
      </c>
      <c r="BZ14">
        <f t="shared" si="19"/>
        <v>0</v>
      </c>
      <c r="CA14">
        <f t="shared" si="19"/>
        <v>-0.10000000000000003</v>
      </c>
      <c r="CB14">
        <f t="shared" si="19"/>
        <v>0</v>
      </c>
      <c r="CC14">
        <f t="shared" si="19"/>
        <v>0</v>
      </c>
      <c r="CD14">
        <f t="shared" si="19"/>
        <v>0</v>
      </c>
      <c r="CE14">
        <f t="shared" si="19"/>
        <v>0</v>
      </c>
      <c r="CF14" s="22">
        <f>+BW14+BU14+BP14</f>
        <v>0.2</v>
      </c>
      <c r="CG14" s="23" t="b">
        <f>CF14=BK14</f>
        <v>0</v>
      </c>
      <c r="CH14" s="23">
        <f>SUM(BX14:CC14)</f>
        <v>-0.10000000000000003</v>
      </c>
      <c r="CI14" s="24" t="b">
        <f>CH14=CD14</f>
        <v>0</v>
      </c>
      <c r="CJ14" s="78"/>
    </row>
    <row r="15" spans="1:88" ht="15">
      <c r="A15" s="18" t="s">
        <v>31</v>
      </c>
      <c r="B15">
        <v>0</v>
      </c>
      <c r="C15">
        <v>23.4</v>
      </c>
      <c r="D15">
        <v>14.6</v>
      </c>
      <c r="E15">
        <v>0.38</v>
      </c>
      <c r="F15">
        <v>22.69</v>
      </c>
      <c r="G15" s="42">
        <f t="shared" si="10"/>
        <v>0.9028</v>
      </c>
      <c r="H15">
        <v>1.6</v>
      </c>
      <c r="I15" s="43">
        <f t="shared" si="11"/>
        <v>0.07051564565888056</v>
      </c>
      <c r="J15" s="43">
        <f t="shared" si="12"/>
        <v>0.062400000000000004</v>
      </c>
      <c r="K15">
        <v>59.6</v>
      </c>
      <c r="L15">
        <v>1</v>
      </c>
      <c r="M15">
        <v>0.14</v>
      </c>
      <c r="N15">
        <v>0</v>
      </c>
      <c r="O15">
        <v>0</v>
      </c>
      <c r="P15">
        <v>6</v>
      </c>
      <c r="Q15">
        <v>0.6</v>
      </c>
      <c r="R15">
        <v>0</v>
      </c>
      <c r="S15">
        <v>0</v>
      </c>
      <c r="T15">
        <v>3.6</v>
      </c>
      <c r="U15">
        <v>1.1</v>
      </c>
      <c r="V15">
        <v>0</v>
      </c>
      <c r="W15">
        <v>5.3</v>
      </c>
      <c r="X15">
        <v>0</v>
      </c>
      <c r="Y15" s="22">
        <f>+P15+N15+H15</f>
        <v>7.6</v>
      </c>
      <c r="Z15" s="23" t="str">
        <f>+IF(Y15=C15,"true",IF(ABS(Y15-C15)/C15&lt;0.01,"round","false"))</f>
        <v>false</v>
      </c>
      <c r="AA15" s="23">
        <f>SUM(Q15:V15)</f>
        <v>5.300000000000001</v>
      </c>
      <c r="AB15" s="24" t="str">
        <f>+IF(AA15=W15,"true",IF(ABS(AA15-W15)/W15&lt;0.01,"round","false"))</f>
        <v>true</v>
      </c>
      <c r="AC15">
        <f t="shared" si="5"/>
        <v>-15.799999999999999</v>
      </c>
      <c r="AE15" s="18" t="s">
        <v>31</v>
      </c>
      <c r="AF15">
        <v>0</v>
      </c>
      <c r="AG15">
        <v>4.4</v>
      </c>
      <c r="AH15">
        <v>0</v>
      </c>
      <c r="AI15">
        <v>-0.02</v>
      </c>
      <c r="AJ15">
        <v>0</v>
      </c>
      <c r="AK15" s="42">
        <f t="shared" si="13"/>
        <v>0</v>
      </c>
      <c r="AL15">
        <v>0</v>
      </c>
      <c r="AM15" s="43">
        <f t="shared" si="14"/>
        <v>0</v>
      </c>
      <c r="AN15" s="43">
        <f t="shared" si="15"/>
        <v>0</v>
      </c>
      <c r="AO15">
        <v>7.5</v>
      </c>
      <c r="AP15">
        <v>7</v>
      </c>
      <c r="AQ15">
        <v>-0.012</v>
      </c>
      <c r="AR15">
        <v>0</v>
      </c>
      <c r="AS15">
        <v>0</v>
      </c>
      <c r="AT15">
        <v>4.4</v>
      </c>
      <c r="AU15">
        <v>0.6</v>
      </c>
      <c r="AV15">
        <v>0</v>
      </c>
      <c r="AW15">
        <v>0</v>
      </c>
      <c r="AX15">
        <v>3.9</v>
      </c>
      <c r="AY15">
        <v>1.2</v>
      </c>
      <c r="AZ15">
        <v>0</v>
      </c>
      <c r="BA15">
        <v>5.6</v>
      </c>
      <c r="BB15">
        <v>0</v>
      </c>
      <c r="BC15" s="22">
        <f>+AT15+AR15+AL15</f>
        <v>4.4</v>
      </c>
      <c r="BD15" s="23" t="str">
        <f>+IF(BC15=AG15,"true",IF(ABS(BC15-AG15)/AG15&lt;0.01,"round","false"))</f>
        <v>true</v>
      </c>
      <c r="BE15" s="23">
        <f>SUM(AU15:AZ15)</f>
        <v>5.7</v>
      </c>
      <c r="BF15" s="24" t="str">
        <f>+IF(BE15=BA15,"true",IF(ABS(BE15-BA15)/BA15&lt;0.01,"round","false"))</f>
        <v>false</v>
      </c>
      <c r="BG15">
        <f t="shared" si="6"/>
        <v>0</v>
      </c>
      <c r="BI15" s="18" t="s">
        <v>31</v>
      </c>
      <c r="BJ15">
        <f t="shared" si="16"/>
        <v>0</v>
      </c>
      <c r="BK15">
        <f t="shared" si="16"/>
        <v>19</v>
      </c>
      <c r="BL15">
        <f t="shared" si="16"/>
        <v>14.6</v>
      </c>
      <c r="BM15">
        <f t="shared" si="16"/>
        <v>0.4</v>
      </c>
      <c r="BN15">
        <f t="shared" si="16"/>
        <v>22.69</v>
      </c>
      <c r="BO15">
        <f t="shared" si="17"/>
        <v>0.9028</v>
      </c>
      <c r="BP15">
        <f>+H15-AL15</f>
        <v>1.6</v>
      </c>
      <c r="BQ15" s="43">
        <f t="shared" si="18"/>
        <v>0.07051564565888056</v>
      </c>
      <c r="BR15">
        <f t="shared" si="19"/>
        <v>52.1</v>
      </c>
      <c r="BS15">
        <f t="shared" si="19"/>
        <v>-6</v>
      </c>
      <c r="BT15">
        <f t="shared" si="19"/>
        <v>0.15200000000000002</v>
      </c>
      <c r="BU15">
        <f t="shared" si="19"/>
        <v>0</v>
      </c>
      <c r="BV15">
        <f t="shared" si="19"/>
        <v>0</v>
      </c>
      <c r="BW15">
        <f t="shared" si="19"/>
        <v>1.5999999999999996</v>
      </c>
      <c r="BX15">
        <f t="shared" si="19"/>
        <v>0</v>
      </c>
      <c r="BY15">
        <f t="shared" si="19"/>
        <v>0</v>
      </c>
      <c r="BZ15">
        <f t="shared" si="19"/>
        <v>0</v>
      </c>
      <c r="CA15">
        <f t="shared" si="19"/>
        <v>-0.2999999999999998</v>
      </c>
      <c r="CB15">
        <f t="shared" si="19"/>
        <v>-0.09999999999999987</v>
      </c>
      <c r="CC15">
        <f t="shared" si="19"/>
        <v>0</v>
      </c>
      <c r="CD15">
        <f t="shared" si="19"/>
        <v>-0.2999999999999998</v>
      </c>
      <c r="CE15">
        <f t="shared" si="19"/>
        <v>0</v>
      </c>
      <c r="CF15" s="22">
        <f>+BW15+BU15+BP15</f>
        <v>3.1999999999999997</v>
      </c>
      <c r="CG15" s="23" t="b">
        <f>CF15=BK15</f>
        <v>0</v>
      </c>
      <c r="CH15" s="23">
        <f>SUM(BX15:CC15)</f>
        <v>-0.3999999999999997</v>
      </c>
      <c r="CI15" s="24" t="b">
        <f>CH15=CD15</f>
        <v>0</v>
      </c>
      <c r="CJ15" s="78"/>
    </row>
    <row r="16" spans="1:87" ht="15">
      <c r="A16" s="18" t="s">
        <v>32</v>
      </c>
      <c r="B16">
        <v>0</v>
      </c>
      <c r="C16">
        <v>3</v>
      </c>
      <c r="D16">
        <v>5.9</v>
      </c>
      <c r="E16">
        <v>1.05</v>
      </c>
      <c r="F16">
        <v>35.38</v>
      </c>
      <c r="G16" s="42">
        <f t="shared" si="10"/>
        <v>1.4048000000000003</v>
      </c>
      <c r="H16">
        <v>0.9</v>
      </c>
      <c r="I16" s="43">
        <f t="shared" si="11"/>
        <v>0.025438100621820236</v>
      </c>
      <c r="J16" s="43">
        <f t="shared" si="12"/>
        <v>0.034</v>
      </c>
      <c r="K16">
        <v>69.3</v>
      </c>
      <c r="L16">
        <v>0</v>
      </c>
      <c r="M16">
        <v>0.15</v>
      </c>
      <c r="N16">
        <v>0</v>
      </c>
      <c r="O16">
        <v>0</v>
      </c>
      <c r="P16">
        <v>1.3</v>
      </c>
      <c r="Q16">
        <v>0.3</v>
      </c>
      <c r="R16">
        <v>0</v>
      </c>
      <c r="S16">
        <v>0</v>
      </c>
      <c r="T16">
        <v>1.8</v>
      </c>
      <c r="U16">
        <v>0.1</v>
      </c>
      <c r="V16">
        <v>0</v>
      </c>
      <c r="W16">
        <v>2.3</v>
      </c>
      <c r="X16">
        <v>0</v>
      </c>
      <c r="Y16" s="22">
        <f>+P16+N16+H16</f>
        <v>2.2</v>
      </c>
      <c r="Z16" s="23" t="str">
        <f>+IF(Y16=C16,"true",IF(ABS(Y16-C16)/C16&lt;0.01,"round","false"))</f>
        <v>false</v>
      </c>
      <c r="AA16" s="23">
        <f>SUM(Q16:V16)</f>
        <v>2.2</v>
      </c>
      <c r="AB16" s="24" t="str">
        <f>+IF(AA16=W16,"true",IF(ABS(AA16-W16)/W16&lt;0.01,"round","false"))</f>
        <v>false</v>
      </c>
      <c r="AC16">
        <f t="shared" si="5"/>
        <v>-0.7999999999999998</v>
      </c>
      <c r="AE16" s="18" t="s">
        <v>32</v>
      </c>
      <c r="AF16">
        <v>0</v>
      </c>
      <c r="AG16">
        <v>1</v>
      </c>
      <c r="AH16">
        <v>0</v>
      </c>
      <c r="AI16">
        <v>0.07</v>
      </c>
      <c r="AJ16">
        <v>0.11</v>
      </c>
      <c r="AK16" s="42">
        <f t="shared" si="13"/>
        <v>0.004</v>
      </c>
      <c r="AL16">
        <v>0.02</v>
      </c>
      <c r="AM16" s="43">
        <f t="shared" si="14"/>
        <v>0.18181818181818182</v>
      </c>
      <c r="AN16" s="43">
        <f t="shared" si="15"/>
        <v>0.0008</v>
      </c>
      <c r="AO16">
        <v>8.4</v>
      </c>
      <c r="AP16">
        <v>2</v>
      </c>
      <c r="AQ16">
        <v>0</v>
      </c>
      <c r="AR16">
        <v>0</v>
      </c>
      <c r="AS16">
        <v>0</v>
      </c>
      <c r="AT16">
        <v>1</v>
      </c>
      <c r="AU16">
        <v>0.3</v>
      </c>
      <c r="AV16">
        <v>0</v>
      </c>
      <c r="AW16">
        <v>0</v>
      </c>
      <c r="AX16">
        <v>2</v>
      </c>
      <c r="AY16">
        <v>0.1</v>
      </c>
      <c r="AZ16">
        <v>0</v>
      </c>
      <c r="BA16">
        <v>2.5</v>
      </c>
      <c r="BB16">
        <v>0</v>
      </c>
      <c r="BC16" s="22">
        <f>+AT16+AR16+AL16</f>
        <v>1.02</v>
      </c>
      <c r="BD16" s="23" t="str">
        <f>+IF(BC16=AG16,"true",IF(ABS(BC16-AG16)/AG16&lt;0.01,"round","false"))</f>
        <v>false</v>
      </c>
      <c r="BE16" s="23">
        <f>SUM(AU16:AZ16)</f>
        <v>2.4</v>
      </c>
      <c r="BF16" s="24" t="str">
        <f>+IF(BE16=BA16,"true",IF(ABS(BE16-BA16)/BA16&lt;0.01,"round","false"))</f>
        <v>false</v>
      </c>
      <c r="BG16">
        <f t="shared" si="6"/>
        <v>0.020000000000000018</v>
      </c>
      <c r="BI16" s="18" t="s">
        <v>32</v>
      </c>
      <c r="BJ16">
        <f t="shared" si="16"/>
        <v>0</v>
      </c>
      <c r="BK16">
        <f t="shared" si="16"/>
        <v>2</v>
      </c>
      <c r="BL16">
        <f t="shared" si="16"/>
        <v>5.9</v>
      </c>
      <c r="BM16">
        <f t="shared" si="16"/>
        <v>0.98</v>
      </c>
      <c r="BN16">
        <f t="shared" si="16"/>
        <v>35.27</v>
      </c>
      <c r="BO16">
        <f t="shared" si="17"/>
        <v>1.4008</v>
      </c>
      <c r="BP16">
        <f>+H16-AL16</f>
        <v>0.88</v>
      </c>
      <c r="BQ16" s="43">
        <f t="shared" si="18"/>
        <v>0.024950382761553726</v>
      </c>
      <c r="BR16">
        <f t="shared" si="19"/>
        <v>60.9</v>
      </c>
      <c r="BS16">
        <f t="shared" si="19"/>
        <v>-2</v>
      </c>
      <c r="BT16">
        <f t="shared" si="19"/>
        <v>0.15</v>
      </c>
      <c r="BU16">
        <f t="shared" si="19"/>
        <v>0</v>
      </c>
      <c r="BV16">
        <f t="shared" si="19"/>
        <v>0</v>
      </c>
      <c r="BW16">
        <f t="shared" si="19"/>
        <v>0.30000000000000004</v>
      </c>
      <c r="BX16">
        <f t="shared" si="19"/>
        <v>0</v>
      </c>
      <c r="BY16">
        <f t="shared" si="19"/>
        <v>0</v>
      </c>
      <c r="BZ16">
        <f t="shared" si="19"/>
        <v>0</v>
      </c>
      <c r="CA16">
        <f t="shared" si="19"/>
        <v>-0.19999999999999996</v>
      </c>
      <c r="CB16">
        <f t="shared" si="19"/>
        <v>0</v>
      </c>
      <c r="CC16">
        <f t="shared" si="19"/>
        <v>0</v>
      </c>
      <c r="CD16">
        <f t="shared" si="19"/>
        <v>-0.20000000000000018</v>
      </c>
      <c r="CE16">
        <f t="shared" si="19"/>
        <v>0</v>
      </c>
      <c r="CF16" s="22">
        <f>+BW16+BU16+BP16</f>
        <v>1.1800000000000002</v>
      </c>
      <c r="CG16" s="23" t="b">
        <f>CF16=BK16</f>
        <v>0</v>
      </c>
      <c r="CH16" s="23">
        <f>SUM(BX16:CC16)</f>
        <v>-0.19999999999999996</v>
      </c>
      <c r="CI16" s="24" t="b">
        <f>CH16=CD16</f>
        <v>1</v>
      </c>
    </row>
    <row r="17" spans="1:87" ht="15.75" thickBot="1">
      <c r="A17" s="18" t="s">
        <v>90</v>
      </c>
      <c r="B17">
        <v>0</v>
      </c>
      <c r="C17">
        <v>35.8</v>
      </c>
      <c r="D17">
        <v>121.1</v>
      </c>
      <c r="E17">
        <v>0.43</v>
      </c>
      <c r="F17">
        <v>764.69</v>
      </c>
      <c r="G17" s="42">
        <f t="shared" si="10"/>
        <v>30.585200000000004</v>
      </c>
      <c r="H17">
        <v>1.2</v>
      </c>
      <c r="I17" s="43">
        <f t="shared" si="11"/>
        <v>0.0015692633616236644</v>
      </c>
      <c r="J17" s="43">
        <f t="shared" si="12"/>
        <v>0.047599999999999996</v>
      </c>
      <c r="K17">
        <v>1462.5</v>
      </c>
      <c r="L17">
        <v>0</v>
      </c>
      <c r="M17">
        <v>0.15</v>
      </c>
      <c r="N17">
        <v>0</v>
      </c>
      <c r="O17">
        <v>0</v>
      </c>
      <c r="P17">
        <v>16.3</v>
      </c>
      <c r="Q17">
        <v>0</v>
      </c>
      <c r="R17">
        <v>0</v>
      </c>
      <c r="S17">
        <v>0</v>
      </c>
      <c r="T17">
        <v>1.4</v>
      </c>
      <c r="U17">
        <v>0.5</v>
      </c>
      <c r="V17">
        <v>0</v>
      </c>
      <c r="W17">
        <v>1.9</v>
      </c>
      <c r="X17">
        <v>0</v>
      </c>
      <c r="Y17" s="9">
        <f>+P17+N17+H17</f>
        <v>17.5</v>
      </c>
      <c r="Z17" s="10" t="str">
        <f>+IF(Y17=C17,"true",IF(ABS(Y17-C17)/C17&lt;0.01,"round","false"))</f>
        <v>false</v>
      </c>
      <c r="AA17" s="10">
        <f>SUM(Q17:V17)</f>
        <v>1.9</v>
      </c>
      <c r="AB17" s="21" t="str">
        <f>+IF(AA17=W17,"true",IF(ABS(AA17-W17)/W17&lt;0.01,"round","false"))</f>
        <v>true</v>
      </c>
      <c r="AC17">
        <f t="shared" si="5"/>
        <v>-18.299999999999997</v>
      </c>
      <c r="AE17" s="18" t="s">
        <v>90</v>
      </c>
      <c r="AF17">
        <v>0</v>
      </c>
      <c r="AG17">
        <v>13.5</v>
      </c>
      <c r="AH17">
        <v>0</v>
      </c>
      <c r="AI17">
        <v>-0.02</v>
      </c>
      <c r="AJ17">
        <v>0.02</v>
      </c>
      <c r="AK17" s="42">
        <f t="shared" si="13"/>
        <v>0.0008</v>
      </c>
      <c r="AL17">
        <v>0.09</v>
      </c>
      <c r="AM17" s="43">
        <f t="shared" si="14"/>
        <v>4.5</v>
      </c>
      <c r="AN17" s="43">
        <f t="shared" si="15"/>
        <v>0.0036</v>
      </c>
      <c r="AO17">
        <v>171.7</v>
      </c>
      <c r="AP17">
        <v>4</v>
      </c>
      <c r="AQ17">
        <v>-0.004</v>
      </c>
      <c r="AR17">
        <v>0</v>
      </c>
      <c r="AS17">
        <v>0</v>
      </c>
      <c r="AT17">
        <v>13.5</v>
      </c>
      <c r="AU17">
        <v>0</v>
      </c>
      <c r="AV17">
        <v>0</v>
      </c>
      <c r="AW17">
        <v>0</v>
      </c>
      <c r="AX17">
        <v>1.5</v>
      </c>
      <c r="AY17">
        <v>0.5</v>
      </c>
      <c r="AZ17">
        <v>0</v>
      </c>
      <c r="BA17">
        <v>2</v>
      </c>
      <c r="BB17">
        <v>0</v>
      </c>
      <c r="BC17" s="9">
        <f>+AT17+AR17+AL17</f>
        <v>13.59</v>
      </c>
      <c r="BD17" s="10" t="str">
        <f>+IF(BC17=AG17,"true",IF(ABS(BC17-AG17)/AG17&lt;0.01,"round","false"))</f>
        <v>round</v>
      </c>
      <c r="BE17" s="10">
        <f>SUM(AU17:AZ17)</f>
        <v>2</v>
      </c>
      <c r="BF17" s="21" t="str">
        <f>+IF(BE17=BA17,"true",IF(ABS(BE17-BA17)/BA17&lt;0.01,"round","false"))</f>
        <v>true</v>
      </c>
      <c r="BG17">
        <f t="shared" si="6"/>
        <v>0.08999999999999986</v>
      </c>
      <c r="BI17" s="18" t="s">
        <v>90</v>
      </c>
      <c r="BJ17">
        <f t="shared" si="16"/>
        <v>0</v>
      </c>
      <c r="BK17">
        <f t="shared" si="16"/>
        <v>22.299999999999997</v>
      </c>
      <c r="BL17">
        <f t="shared" si="16"/>
        <v>121.1</v>
      </c>
      <c r="BM17">
        <f t="shared" si="16"/>
        <v>0.45</v>
      </c>
      <c r="BN17">
        <f t="shared" si="16"/>
        <v>764.6700000000001</v>
      </c>
      <c r="BO17">
        <f t="shared" si="17"/>
        <v>30.584400000000006</v>
      </c>
      <c r="BP17">
        <f>+H17-AL17</f>
        <v>1.1099999999999999</v>
      </c>
      <c r="BQ17" s="43">
        <f t="shared" si="18"/>
        <v>0.00145160657538546</v>
      </c>
      <c r="BR17">
        <f t="shared" si="19"/>
        <v>1290.8</v>
      </c>
      <c r="BS17">
        <f t="shared" si="19"/>
        <v>-4</v>
      </c>
      <c r="BT17">
        <f t="shared" si="19"/>
        <v>0.154</v>
      </c>
      <c r="BU17">
        <f t="shared" si="19"/>
        <v>0</v>
      </c>
      <c r="BV17">
        <f t="shared" si="19"/>
        <v>0</v>
      </c>
      <c r="BW17">
        <f t="shared" si="19"/>
        <v>2.8000000000000007</v>
      </c>
      <c r="BX17">
        <f t="shared" si="19"/>
        <v>0</v>
      </c>
      <c r="BY17">
        <f t="shared" si="19"/>
        <v>0</v>
      </c>
      <c r="BZ17">
        <f t="shared" si="19"/>
        <v>0</v>
      </c>
      <c r="CA17">
        <f t="shared" si="19"/>
        <v>-0.10000000000000009</v>
      </c>
      <c r="CB17">
        <f t="shared" si="19"/>
        <v>0</v>
      </c>
      <c r="CC17">
        <f t="shared" si="19"/>
        <v>0</v>
      </c>
      <c r="CD17">
        <f t="shared" si="19"/>
        <v>-0.10000000000000009</v>
      </c>
      <c r="CE17">
        <f t="shared" si="19"/>
        <v>0</v>
      </c>
      <c r="CF17" s="9">
        <f>+BW17+BU17+BP17</f>
        <v>3.9100000000000006</v>
      </c>
      <c r="CG17" s="10" t="b">
        <f>CF17=BK17</f>
        <v>0</v>
      </c>
      <c r="CH17" s="10">
        <f>SUM(BX17:CC17)</f>
        <v>-0.10000000000000009</v>
      </c>
      <c r="CI17" s="21" t="b">
        <f>CH17=CD17</f>
        <v>1</v>
      </c>
    </row>
    <row r="18" spans="1:87" ht="15.75" thickBot="1">
      <c r="A18" s="17" t="s">
        <v>34</v>
      </c>
      <c r="B18" s="12">
        <f aca="true" t="shared" si="20" ref="B18:Y18">SUM(B13:B17)</f>
        <v>0</v>
      </c>
      <c r="C18" s="12">
        <f t="shared" si="20"/>
        <v>66.19999999999999</v>
      </c>
      <c r="D18" s="12">
        <f t="shared" si="20"/>
        <v>148.89999999999998</v>
      </c>
      <c r="E18" s="12">
        <f t="shared" si="20"/>
        <v>1.96</v>
      </c>
      <c r="F18" s="12">
        <f t="shared" si="20"/>
        <v>824.59</v>
      </c>
      <c r="G18" s="42">
        <f t="shared" si="10"/>
        <v>32.966</v>
      </c>
      <c r="H18" s="12">
        <f t="shared" si="20"/>
        <v>4.3</v>
      </c>
      <c r="I18" s="43">
        <f t="shared" si="11"/>
        <v>0.005214712766344486</v>
      </c>
      <c r="J18" s="43">
        <f t="shared" si="12"/>
        <v>0.168</v>
      </c>
      <c r="K18" s="12">
        <f t="shared" si="20"/>
        <v>1603.8</v>
      </c>
      <c r="L18" s="12">
        <f t="shared" si="20"/>
        <v>2</v>
      </c>
      <c r="M18" s="12">
        <f t="shared" si="20"/>
        <v>0.7200000000000001</v>
      </c>
      <c r="N18" s="12">
        <f t="shared" si="20"/>
        <v>0</v>
      </c>
      <c r="O18" s="12">
        <f t="shared" si="20"/>
        <v>0</v>
      </c>
      <c r="P18" s="12">
        <f t="shared" si="20"/>
        <v>27.3</v>
      </c>
      <c r="Q18" s="12">
        <f t="shared" si="20"/>
        <v>0.8999999999999999</v>
      </c>
      <c r="R18" s="12">
        <f t="shared" si="20"/>
        <v>0</v>
      </c>
      <c r="S18" s="12">
        <f t="shared" si="20"/>
        <v>0</v>
      </c>
      <c r="T18" s="12">
        <f t="shared" si="20"/>
        <v>7.1</v>
      </c>
      <c r="U18" s="12">
        <f t="shared" si="20"/>
        <v>1.7000000000000002</v>
      </c>
      <c r="V18" s="12">
        <f t="shared" si="20"/>
        <v>0</v>
      </c>
      <c r="W18" s="12">
        <f t="shared" si="20"/>
        <v>9.9</v>
      </c>
      <c r="X18" s="33">
        <f t="shared" si="20"/>
        <v>0</v>
      </c>
      <c r="Y18" s="34">
        <f t="shared" si="20"/>
        <v>31.599999999999998</v>
      </c>
      <c r="Z18" s="12"/>
      <c r="AA18" s="12">
        <f>SUM(AA13:AA17)</f>
        <v>9.700000000000001</v>
      </c>
      <c r="AB18" s="33"/>
      <c r="AE18" s="17" t="s">
        <v>34</v>
      </c>
      <c r="AF18" s="12">
        <f aca="true" t="shared" si="21" ref="AF18:BC18">SUM(AF13:AF17)</f>
        <v>0</v>
      </c>
      <c r="AG18" s="12">
        <f t="shared" si="21"/>
        <v>21.5</v>
      </c>
      <c r="AH18" s="12">
        <f t="shared" si="21"/>
        <v>0</v>
      </c>
      <c r="AI18" s="12">
        <f t="shared" si="21"/>
        <v>0.030000000000000002</v>
      </c>
      <c r="AJ18" s="12">
        <f t="shared" si="21"/>
        <v>0.13</v>
      </c>
      <c r="AK18" s="42">
        <f t="shared" si="13"/>
        <v>0.0048000000000000004</v>
      </c>
      <c r="AL18" s="12">
        <f t="shared" si="21"/>
        <v>0.11</v>
      </c>
      <c r="AM18" s="43">
        <f t="shared" si="14"/>
        <v>0.8461538461538461</v>
      </c>
      <c r="AN18" s="43">
        <f t="shared" si="15"/>
        <v>0.0044</v>
      </c>
      <c r="AO18" s="12">
        <f t="shared" si="21"/>
        <v>189.6</v>
      </c>
      <c r="AP18" s="12">
        <f t="shared" si="21"/>
        <v>26</v>
      </c>
      <c r="AQ18" s="12"/>
      <c r="AR18" s="12">
        <f t="shared" si="21"/>
        <v>0</v>
      </c>
      <c r="AS18" s="12">
        <f t="shared" si="21"/>
        <v>0</v>
      </c>
      <c r="AT18" s="12">
        <f t="shared" si="21"/>
        <v>21.5</v>
      </c>
      <c r="AU18" s="12">
        <f t="shared" si="21"/>
        <v>0.8999999999999999</v>
      </c>
      <c r="AV18" s="12">
        <f t="shared" si="21"/>
        <v>0</v>
      </c>
      <c r="AW18" s="12">
        <f t="shared" si="21"/>
        <v>0</v>
      </c>
      <c r="AX18" s="12">
        <f t="shared" si="21"/>
        <v>7.8</v>
      </c>
      <c r="AY18" s="12">
        <f t="shared" si="21"/>
        <v>1.8</v>
      </c>
      <c r="AZ18" s="12">
        <f t="shared" si="21"/>
        <v>0</v>
      </c>
      <c r="BA18" s="12">
        <f t="shared" si="21"/>
        <v>10.5</v>
      </c>
      <c r="BB18" s="33">
        <f t="shared" si="21"/>
        <v>0</v>
      </c>
      <c r="BC18" s="34">
        <f t="shared" si="21"/>
        <v>21.61</v>
      </c>
      <c r="BD18" s="12"/>
      <c r="BE18" s="12">
        <f>SUM(BE13:BE17)</f>
        <v>10.5</v>
      </c>
      <c r="BF18" s="33"/>
      <c r="BI18" s="17" t="s">
        <v>34</v>
      </c>
      <c r="BJ18" s="12">
        <f aca="true" t="shared" si="22" ref="BJ18:CF18">SUM(BJ13:BJ17)</f>
        <v>0</v>
      </c>
      <c r="BK18" s="12">
        <f t="shared" si="22"/>
        <v>44.699999999999996</v>
      </c>
      <c r="BL18" s="12">
        <f t="shared" si="22"/>
        <v>148.89999999999998</v>
      </c>
      <c r="BM18" s="12">
        <f t="shared" si="22"/>
        <v>1.93</v>
      </c>
      <c r="BN18" s="12">
        <f t="shared" si="22"/>
        <v>824.46</v>
      </c>
      <c r="BO18">
        <f t="shared" si="17"/>
        <v>32.961200000000005</v>
      </c>
      <c r="BP18" s="12">
        <f t="shared" si="22"/>
        <v>4.1899999999999995</v>
      </c>
      <c r="BQ18" s="43">
        <f t="shared" si="18"/>
        <v>0.005082114353637532</v>
      </c>
      <c r="BR18" s="12">
        <f t="shared" si="22"/>
        <v>1414.2</v>
      </c>
      <c r="BS18" s="12">
        <f t="shared" si="22"/>
        <v>-24</v>
      </c>
      <c r="BT18" s="12">
        <f t="shared" si="22"/>
        <v>0.7520000000000001</v>
      </c>
      <c r="BU18" s="12">
        <f t="shared" si="22"/>
        <v>0</v>
      </c>
      <c r="BV18" s="12">
        <f t="shared" si="22"/>
        <v>0</v>
      </c>
      <c r="BW18" s="12">
        <f t="shared" si="22"/>
        <v>5.800000000000001</v>
      </c>
      <c r="BX18" s="12">
        <f t="shared" si="22"/>
        <v>0</v>
      </c>
      <c r="BY18" s="12">
        <f t="shared" si="22"/>
        <v>0</v>
      </c>
      <c r="BZ18" s="12">
        <f t="shared" si="22"/>
        <v>0</v>
      </c>
      <c r="CA18" s="12">
        <f t="shared" si="22"/>
        <v>-0.7</v>
      </c>
      <c r="CB18" s="12">
        <f t="shared" si="22"/>
        <v>-0.09999999999999987</v>
      </c>
      <c r="CC18" s="12">
        <f t="shared" si="22"/>
        <v>0</v>
      </c>
      <c r="CD18" s="12">
        <f t="shared" si="22"/>
        <v>-0.6000000000000001</v>
      </c>
      <c r="CE18" s="33">
        <f t="shared" si="22"/>
        <v>0</v>
      </c>
      <c r="CF18" s="34">
        <f t="shared" si="22"/>
        <v>9.99</v>
      </c>
      <c r="CG18" s="12"/>
      <c r="CH18" s="12">
        <f>SUM(CH13:CH17)</f>
        <v>-0.7999999999999998</v>
      </c>
      <c r="CI18" s="33"/>
    </row>
    <row r="19" spans="1:87" ht="15.75" thickBot="1">
      <c r="A19" s="40" t="s">
        <v>92</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D19" s="40"/>
      <c r="AE19" s="40" t="s">
        <v>100</v>
      </c>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H19" s="40"/>
      <c r="BI19" s="40" t="s">
        <v>106</v>
      </c>
      <c r="BJ19" s="40"/>
      <c r="BK19" s="40"/>
      <c r="BL19" s="40"/>
      <c r="BM19" s="40"/>
      <c r="BN19" s="40"/>
      <c r="BO19" s="40"/>
      <c r="BP19" s="40"/>
      <c r="BQ19" s="42"/>
      <c r="BR19" s="40"/>
      <c r="BS19" s="40"/>
      <c r="BT19" s="40"/>
      <c r="BU19" s="40"/>
      <c r="BV19" s="40"/>
      <c r="BW19" s="40"/>
      <c r="BX19" s="40"/>
      <c r="BY19" s="40"/>
      <c r="BZ19" s="40"/>
      <c r="CA19" s="40"/>
      <c r="CB19" s="40"/>
      <c r="CC19" s="40"/>
      <c r="CD19" s="40"/>
      <c r="CE19" s="40"/>
      <c r="CF19" s="40"/>
      <c r="CG19" s="40"/>
      <c r="CH19" s="40"/>
      <c r="CI19" s="40"/>
    </row>
    <row r="20" spans="1:87" ht="15">
      <c r="A20" s="18" t="s">
        <v>29</v>
      </c>
      <c r="B20">
        <v>0</v>
      </c>
      <c r="C20">
        <v>5.3</v>
      </c>
      <c r="D20">
        <v>0.2</v>
      </c>
      <c r="E20">
        <v>0</v>
      </c>
      <c r="F20">
        <v>0.22</v>
      </c>
      <c r="G20" s="42">
        <f aca="true" t="shared" si="23" ref="G20:G25">+(F20-F13)/5</f>
        <v>0</v>
      </c>
      <c r="H20">
        <v>0.8</v>
      </c>
      <c r="I20" s="43">
        <f aca="true" t="shared" si="24" ref="I20:I25">IF(F20&gt;0,H20/F20,0)</f>
        <v>3.6363636363636367</v>
      </c>
      <c r="J20" s="43">
        <f aca="true" t="shared" si="25" ref="J20:J25">+(H20-H13)/5</f>
        <v>0.06000000000000001</v>
      </c>
      <c r="K20">
        <v>8.8</v>
      </c>
      <c r="L20">
        <v>1</v>
      </c>
      <c r="M20">
        <v>0.17</v>
      </c>
      <c r="N20">
        <v>0</v>
      </c>
      <c r="O20">
        <v>0</v>
      </c>
      <c r="P20">
        <v>5.3</v>
      </c>
      <c r="Q20">
        <v>0</v>
      </c>
      <c r="R20">
        <v>0</v>
      </c>
      <c r="S20">
        <v>0</v>
      </c>
      <c r="T20">
        <v>0</v>
      </c>
      <c r="U20">
        <v>0</v>
      </c>
      <c r="V20">
        <v>0</v>
      </c>
      <c r="W20">
        <v>0</v>
      </c>
      <c r="X20">
        <v>0</v>
      </c>
      <c r="Y20" s="4">
        <f>+P20+N20+H20</f>
        <v>6.1</v>
      </c>
      <c r="Z20" s="19" t="str">
        <f>+IF(Y20=C20,"true",IF(ABS(Y20-C20)/C20&lt;0.01,"round","false"))</f>
        <v>false</v>
      </c>
      <c r="AA20" s="19">
        <f>SUM(Q20:V20)</f>
        <v>0</v>
      </c>
      <c r="AB20" s="20" t="str">
        <f>+IF(AA20=W20,"true",IF(ABS(AA20-W20)/W20&lt;0.01,"round","false"))</f>
        <v>true</v>
      </c>
      <c r="AC20">
        <f t="shared" si="5"/>
        <v>0.7999999999999998</v>
      </c>
      <c r="AE20" s="18" t="s">
        <v>29</v>
      </c>
      <c r="AF20">
        <v>0</v>
      </c>
      <c r="AG20">
        <v>3.8</v>
      </c>
      <c r="AH20">
        <v>0</v>
      </c>
      <c r="AI20">
        <v>0</v>
      </c>
      <c r="AJ20">
        <v>0</v>
      </c>
      <c r="AK20" s="42">
        <f aca="true" t="shared" si="26" ref="AK20:AK25">+(AJ20-AJ13)/5</f>
        <v>0</v>
      </c>
      <c r="AL20">
        <v>0</v>
      </c>
      <c r="AM20" s="43">
        <f aca="true" t="shared" si="27" ref="AM20:AM25">IF(AJ20&gt;0,AL20/AJ20,0)</f>
        <v>0</v>
      </c>
      <c r="AN20" s="43">
        <f aca="true" t="shared" si="28" ref="AN20:AN25">+(AL20-AL13)/5</f>
        <v>0</v>
      </c>
      <c r="AO20">
        <v>0.9</v>
      </c>
      <c r="AP20">
        <v>11</v>
      </c>
      <c r="AQ20">
        <v>-0.012</v>
      </c>
      <c r="AR20">
        <v>0</v>
      </c>
      <c r="AS20">
        <v>0</v>
      </c>
      <c r="AT20">
        <v>3.8</v>
      </c>
      <c r="AU20">
        <v>0</v>
      </c>
      <c r="AV20">
        <v>0</v>
      </c>
      <c r="AW20">
        <v>0</v>
      </c>
      <c r="AX20">
        <v>0</v>
      </c>
      <c r="AY20">
        <v>0</v>
      </c>
      <c r="AZ20">
        <v>0</v>
      </c>
      <c r="BA20">
        <v>0</v>
      </c>
      <c r="BB20">
        <v>0</v>
      </c>
      <c r="BC20" s="4">
        <f>+AT20+AR20+AL20</f>
        <v>3.8</v>
      </c>
      <c r="BD20" s="19" t="str">
        <f>+IF(BC20=AG20,"true",IF(ABS(BC20-AG20)/AG20&lt;0.01,"round","false"))</f>
        <v>true</v>
      </c>
      <c r="BE20" s="19">
        <f>SUM(AU20:AZ20)</f>
        <v>0</v>
      </c>
      <c r="BF20" s="20" t="str">
        <f>+IF(BE20=BA20,"true",IF(ABS(BE20-BA20)/BA20&lt;0.01,"round","false"))</f>
        <v>true</v>
      </c>
      <c r="BG20">
        <f t="shared" si="6"/>
        <v>0</v>
      </c>
      <c r="BI20" s="18" t="s">
        <v>29</v>
      </c>
      <c r="BJ20">
        <f aca="true" t="shared" si="29" ref="BJ20:BN24">+B20-AF20</f>
        <v>0</v>
      </c>
      <c r="BK20">
        <f t="shared" si="29"/>
        <v>1.5</v>
      </c>
      <c r="BL20">
        <f t="shared" si="29"/>
        <v>0.2</v>
      </c>
      <c r="BM20">
        <f t="shared" si="29"/>
        <v>0</v>
      </c>
      <c r="BN20">
        <f t="shared" si="29"/>
        <v>0.22</v>
      </c>
      <c r="BO20">
        <f aca="true" t="shared" si="30" ref="BO20:BO25">+(BN20-BN13)/5</f>
        <v>0</v>
      </c>
      <c r="BP20">
        <f>+H20-AL20</f>
        <v>0.8</v>
      </c>
      <c r="BQ20" s="43">
        <f aca="true" t="shared" si="31" ref="BQ20:BQ25">IF(BN20&gt;0,BP20/BN20,0)</f>
        <v>3.6363636363636367</v>
      </c>
      <c r="BR20">
        <f aca="true" t="shared" si="32" ref="BR20:CE24">+K20-AO20</f>
        <v>7.9</v>
      </c>
      <c r="BS20">
        <f t="shared" si="32"/>
        <v>-10</v>
      </c>
      <c r="BT20">
        <f t="shared" si="32"/>
        <v>0.18200000000000002</v>
      </c>
      <c r="BU20">
        <f t="shared" si="32"/>
        <v>0</v>
      </c>
      <c r="BV20">
        <f t="shared" si="32"/>
        <v>0</v>
      </c>
      <c r="BW20">
        <f t="shared" si="32"/>
        <v>1.5</v>
      </c>
      <c r="BX20">
        <f t="shared" si="32"/>
        <v>0</v>
      </c>
      <c r="BY20">
        <f t="shared" si="32"/>
        <v>0</v>
      </c>
      <c r="BZ20">
        <f t="shared" si="32"/>
        <v>0</v>
      </c>
      <c r="CA20">
        <f t="shared" si="32"/>
        <v>0</v>
      </c>
      <c r="CB20">
        <f t="shared" si="32"/>
        <v>0</v>
      </c>
      <c r="CC20">
        <f t="shared" si="32"/>
        <v>0</v>
      </c>
      <c r="CD20">
        <f t="shared" si="32"/>
        <v>0</v>
      </c>
      <c r="CE20">
        <f t="shared" si="32"/>
        <v>0</v>
      </c>
      <c r="CF20" s="4">
        <f>+BW20+BU20+BP20</f>
        <v>2.3</v>
      </c>
      <c r="CG20" s="19" t="b">
        <f>CF20=BK20</f>
        <v>0</v>
      </c>
      <c r="CH20" s="19">
        <f>SUM(BX20:CC20)</f>
        <v>0</v>
      </c>
      <c r="CI20" s="20" t="b">
        <f>CH20=CD20</f>
        <v>1</v>
      </c>
    </row>
    <row r="21" spans="1:87" ht="15">
      <c r="A21" s="18" t="s">
        <v>30</v>
      </c>
      <c r="B21">
        <v>0</v>
      </c>
      <c r="C21">
        <v>0.2</v>
      </c>
      <c r="D21">
        <v>2.4</v>
      </c>
      <c r="E21">
        <v>0.1</v>
      </c>
      <c r="F21">
        <v>1.71</v>
      </c>
      <c r="G21" s="42">
        <f t="shared" si="23"/>
        <v>0.019999999999999973</v>
      </c>
      <c r="H21">
        <v>0.1</v>
      </c>
      <c r="I21" s="43">
        <f t="shared" si="24"/>
        <v>0.058479532163742694</v>
      </c>
      <c r="J21" s="43">
        <f t="shared" si="25"/>
        <v>0</v>
      </c>
      <c r="K21">
        <v>4.7</v>
      </c>
      <c r="L21">
        <v>0</v>
      </c>
      <c r="M21">
        <v>0.18</v>
      </c>
      <c r="N21">
        <v>0</v>
      </c>
      <c r="O21">
        <v>0</v>
      </c>
      <c r="P21">
        <v>0.1</v>
      </c>
      <c r="Q21">
        <v>0</v>
      </c>
      <c r="R21">
        <v>0</v>
      </c>
      <c r="S21">
        <v>0</v>
      </c>
      <c r="T21">
        <v>0.5</v>
      </c>
      <c r="U21">
        <v>0.1</v>
      </c>
      <c r="V21">
        <v>0</v>
      </c>
      <c r="W21">
        <v>0.5</v>
      </c>
      <c r="X21">
        <v>0</v>
      </c>
      <c r="Y21" s="22">
        <f>+P21+N21+H21</f>
        <v>0.2</v>
      </c>
      <c r="Z21" s="23" t="str">
        <f>+IF(Y21=C21,"true",IF(ABS(Y21-C21)/C21&lt;0.01,"round","false"))</f>
        <v>true</v>
      </c>
      <c r="AA21" s="23">
        <f>SUM(Q21:V21)</f>
        <v>0.6</v>
      </c>
      <c r="AB21" s="24" t="str">
        <f>+IF(AA21=W21,"true",IF(ABS(AA21-W21)/W21&lt;0.01,"round","false"))</f>
        <v>false</v>
      </c>
      <c r="AC21">
        <f t="shared" si="5"/>
        <v>0</v>
      </c>
      <c r="AE21" s="18" t="s">
        <v>30</v>
      </c>
      <c r="AF21">
        <v>0</v>
      </c>
      <c r="AG21">
        <v>0.1</v>
      </c>
      <c r="AH21">
        <v>0</v>
      </c>
      <c r="AI21">
        <v>0</v>
      </c>
      <c r="AJ21">
        <v>0</v>
      </c>
      <c r="AK21" s="42">
        <f t="shared" si="26"/>
        <v>0</v>
      </c>
      <c r="AL21">
        <v>0</v>
      </c>
      <c r="AM21" s="43">
        <f t="shared" si="27"/>
        <v>0</v>
      </c>
      <c r="AN21" s="43">
        <f t="shared" si="28"/>
        <v>0</v>
      </c>
      <c r="AO21">
        <v>1.2</v>
      </c>
      <c r="AP21">
        <v>2</v>
      </c>
      <c r="AQ21">
        <v>-0.007</v>
      </c>
      <c r="AR21">
        <v>0</v>
      </c>
      <c r="AS21">
        <v>0</v>
      </c>
      <c r="AT21">
        <v>0.1</v>
      </c>
      <c r="AU21">
        <v>0</v>
      </c>
      <c r="AV21">
        <v>0</v>
      </c>
      <c r="AW21">
        <v>0</v>
      </c>
      <c r="AX21">
        <v>0.6</v>
      </c>
      <c r="AY21">
        <v>0.1</v>
      </c>
      <c r="AZ21">
        <v>0</v>
      </c>
      <c r="BA21">
        <v>0.6</v>
      </c>
      <c r="BB21">
        <v>0</v>
      </c>
      <c r="BC21" s="22">
        <f>+AT21+AR21+AL21</f>
        <v>0.1</v>
      </c>
      <c r="BD21" s="23" t="str">
        <f>+IF(BC21=AG21,"true",IF(ABS(BC21-AG21)/AG21&lt;0.01,"round","false"))</f>
        <v>true</v>
      </c>
      <c r="BE21" s="23">
        <f>SUM(AU21:AZ21)</f>
        <v>0.7</v>
      </c>
      <c r="BF21" s="24" t="str">
        <f>+IF(BE21=BA21,"true",IF(ABS(BE21-BA21)/BA21&lt;0.01,"round","false"))</f>
        <v>false</v>
      </c>
      <c r="BG21">
        <f t="shared" si="6"/>
        <v>0</v>
      </c>
      <c r="BI21" s="18" t="s">
        <v>30</v>
      </c>
      <c r="BJ21">
        <f t="shared" si="29"/>
        <v>0</v>
      </c>
      <c r="BK21">
        <f t="shared" si="29"/>
        <v>0.1</v>
      </c>
      <c r="BL21">
        <f t="shared" si="29"/>
        <v>2.4</v>
      </c>
      <c r="BM21">
        <f t="shared" si="29"/>
        <v>0.1</v>
      </c>
      <c r="BN21">
        <f t="shared" si="29"/>
        <v>1.71</v>
      </c>
      <c r="BO21">
        <f t="shared" si="30"/>
        <v>0.019999999999999973</v>
      </c>
      <c r="BP21">
        <f>+H21-AL21</f>
        <v>0.1</v>
      </c>
      <c r="BQ21" s="43">
        <f t="shared" si="31"/>
        <v>0.058479532163742694</v>
      </c>
      <c r="BR21">
        <f t="shared" si="32"/>
        <v>3.5</v>
      </c>
      <c r="BS21">
        <f t="shared" si="32"/>
        <v>-2</v>
      </c>
      <c r="BT21">
        <f t="shared" si="32"/>
        <v>0.187</v>
      </c>
      <c r="BU21">
        <f t="shared" si="32"/>
        <v>0</v>
      </c>
      <c r="BV21">
        <f t="shared" si="32"/>
        <v>0</v>
      </c>
      <c r="BW21">
        <f t="shared" si="32"/>
        <v>0</v>
      </c>
      <c r="BX21">
        <f t="shared" si="32"/>
        <v>0</v>
      </c>
      <c r="BY21">
        <f t="shared" si="32"/>
        <v>0</v>
      </c>
      <c r="BZ21">
        <f t="shared" si="32"/>
        <v>0</v>
      </c>
      <c r="CA21">
        <f t="shared" si="32"/>
        <v>-0.09999999999999998</v>
      </c>
      <c r="CB21">
        <f t="shared" si="32"/>
        <v>0</v>
      </c>
      <c r="CC21">
        <f t="shared" si="32"/>
        <v>0</v>
      </c>
      <c r="CD21">
        <f t="shared" si="32"/>
        <v>-0.09999999999999998</v>
      </c>
      <c r="CE21">
        <f t="shared" si="32"/>
        <v>0</v>
      </c>
      <c r="CF21" s="22">
        <f>+BW21+BU21+BP21</f>
        <v>0.1</v>
      </c>
      <c r="CG21" s="23" t="b">
        <f>CF21=BK21</f>
        <v>1</v>
      </c>
      <c r="CH21" s="23">
        <f>SUM(BX21:CC21)</f>
        <v>-0.09999999999999998</v>
      </c>
      <c r="CI21" s="24" t="b">
        <f>CH21=CD21</f>
        <v>1</v>
      </c>
    </row>
    <row r="22" spans="1:88" ht="15">
      <c r="A22" s="18" t="s">
        <v>31</v>
      </c>
      <c r="B22">
        <v>0</v>
      </c>
      <c r="C22">
        <v>32.8</v>
      </c>
      <c r="D22">
        <v>89.7</v>
      </c>
      <c r="E22">
        <v>0.38</v>
      </c>
      <c r="F22">
        <v>37.84</v>
      </c>
      <c r="G22" s="42">
        <f t="shared" si="23"/>
        <v>3.0300000000000002</v>
      </c>
      <c r="H22">
        <v>2.3</v>
      </c>
      <c r="I22" s="43">
        <f t="shared" si="24"/>
        <v>0.06078224101479914</v>
      </c>
      <c r="J22" s="43">
        <f t="shared" si="25"/>
        <v>0.13999999999999996</v>
      </c>
      <c r="K22">
        <v>85.9</v>
      </c>
      <c r="L22">
        <v>1</v>
      </c>
      <c r="M22">
        <v>0.17</v>
      </c>
      <c r="N22">
        <v>0</v>
      </c>
      <c r="O22">
        <v>0</v>
      </c>
      <c r="P22">
        <v>9</v>
      </c>
      <c r="Q22">
        <v>0.8</v>
      </c>
      <c r="R22">
        <v>0</v>
      </c>
      <c r="S22">
        <v>0</v>
      </c>
      <c r="T22">
        <v>5.1</v>
      </c>
      <c r="U22">
        <v>1.6</v>
      </c>
      <c r="V22">
        <v>0</v>
      </c>
      <c r="W22">
        <v>7.6</v>
      </c>
      <c r="X22">
        <v>0</v>
      </c>
      <c r="Y22" s="22">
        <f>+P22+N22+H22</f>
        <v>11.3</v>
      </c>
      <c r="Z22" s="23" t="str">
        <f>+IF(Y22=C22,"true",IF(ABS(Y22-C22)/C22&lt;0.01,"round","false"))</f>
        <v>false</v>
      </c>
      <c r="AA22" s="23">
        <f>SUM(Q22:V22)</f>
        <v>7.5</v>
      </c>
      <c r="AB22" s="24" t="str">
        <f>+IF(AA22=W22,"true",IF(ABS(AA22-W22)/W22&lt;0.01,"round","false"))</f>
        <v>false</v>
      </c>
      <c r="AC22">
        <f t="shared" si="5"/>
        <v>-21.499999999999996</v>
      </c>
      <c r="AE22" s="18" t="s">
        <v>31</v>
      </c>
      <c r="AF22">
        <v>0</v>
      </c>
      <c r="AG22">
        <v>6.5</v>
      </c>
      <c r="AH22">
        <v>0</v>
      </c>
      <c r="AI22">
        <v>-0.02</v>
      </c>
      <c r="AJ22">
        <v>0</v>
      </c>
      <c r="AK22" s="42">
        <f t="shared" si="26"/>
        <v>0</v>
      </c>
      <c r="AL22">
        <v>0</v>
      </c>
      <c r="AM22" s="43">
        <f t="shared" si="27"/>
        <v>0</v>
      </c>
      <c r="AN22" s="43">
        <f t="shared" si="28"/>
        <v>0</v>
      </c>
      <c r="AO22">
        <v>8</v>
      </c>
      <c r="AP22">
        <v>7</v>
      </c>
      <c r="AQ22">
        <v>-0.014</v>
      </c>
      <c r="AR22">
        <v>0</v>
      </c>
      <c r="AS22">
        <v>0</v>
      </c>
      <c r="AT22">
        <v>6.5</v>
      </c>
      <c r="AU22">
        <v>0.9</v>
      </c>
      <c r="AV22">
        <v>0</v>
      </c>
      <c r="AW22">
        <v>0</v>
      </c>
      <c r="AX22">
        <v>5.6</v>
      </c>
      <c r="AY22">
        <v>1.7</v>
      </c>
      <c r="AZ22">
        <v>0</v>
      </c>
      <c r="BA22">
        <v>8.2</v>
      </c>
      <c r="BB22">
        <v>0</v>
      </c>
      <c r="BC22" s="22">
        <f>+AT22+AR22+AL22</f>
        <v>6.5</v>
      </c>
      <c r="BD22" s="23" t="str">
        <f>+IF(BC22=AG22,"true",IF(ABS(BC22-AG22)/AG22&lt;0.01,"round","false"))</f>
        <v>true</v>
      </c>
      <c r="BE22" s="23">
        <f>SUM(AU22:AZ22)</f>
        <v>8.2</v>
      </c>
      <c r="BF22" s="24" t="str">
        <f>+IF(BE22=BA22,"true",IF(ABS(BE22-BA22)/BA22&lt;0.01,"round","false"))</f>
        <v>true</v>
      </c>
      <c r="BG22">
        <f t="shared" si="6"/>
        <v>0</v>
      </c>
      <c r="BI22" s="18" t="s">
        <v>31</v>
      </c>
      <c r="BJ22">
        <f t="shared" si="29"/>
        <v>0</v>
      </c>
      <c r="BK22">
        <f t="shared" si="29"/>
        <v>26.299999999999997</v>
      </c>
      <c r="BL22">
        <f t="shared" si="29"/>
        <v>89.7</v>
      </c>
      <c r="BM22">
        <f t="shared" si="29"/>
        <v>0.4</v>
      </c>
      <c r="BN22">
        <f t="shared" si="29"/>
        <v>37.84</v>
      </c>
      <c r="BO22">
        <f t="shared" si="30"/>
        <v>3.0300000000000002</v>
      </c>
      <c r="BP22">
        <f>+H22-AL22</f>
        <v>2.3</v>
      </c>
      <c r="BQ22" s="43">
        <f t="shared" si="31"/>
        <v>0.06078224101479914</v>
      </c>
      <c r="BR22">
        <f t="shared" si="32"/>
        <v>77.9</v>
      </c>
      <c r="BS22">
        <f t="shared" si="32"/>
        <v>-6</v>
      </c>
      <c r="BT22">
        <f t="shared" si="32"/>
        <v>0.18400000000000002</v>
      </c>
      <c r="BU22">
        <f t="shared" si="32"/>
        <v>0</v>
      </c>
      <c r="BV22">
        <f t="shared" si="32"/>
        <v>0</v>
      </c>
      <c r="BW22">
        <f t="shared" si="32"/>
        <v>2.5</v>
      </c>
      <c r="BX22">
        <f t="shared" si="32"/>
        <v>-0.09999999999999998</v>
      </c>
      <c r="BY22">
        <f t="shared" si="32"/>
        <v>0</v>
      </c>
      <c r="BZ22">
        <f t="shared" si="32"/>
        <v>0</v>
      </c>
      <c r="CA22">
        <f t="shared" si="32"/>
        <v>-0.5</v>
      </c>
      <c r="CB22">
        <f t="shared" si="32"/>
        <v>-0.09999999999999987</v>
      </c>
      <c r="CC22">
        <f t="shared" si="32"/>
        <v>0</v>
      </c>
      <c r="CD22">
        <f t="shared" si="32"/>
        <v>-0.5999999999999996</v>
      </c>
      <c r="CE22">
        <f t="shared" si="32"/>
        <v>0</v>
      </c>
      <c r="CF22" s="22">
        <f>+BW22+BU22+BP22</f>
        <v>4.8</v>
      </c>
      <c r="CG22" s="23" t="b">
        <f>CF22=BK22</f>
        <v>0</v>
      </c>
      <c r="CH22" s="23">
        <f>SUM(BX22:CC22)</f>
        <v>-0.6999999999999998</v>
      </c>
      <c r="CI22" s="24" t="b">
        <f>CH22=CD22</f>
        <v>0</v>
      </c>
      <c r="CJ22" s="78"/>
    </row>
    <row r="23" spans="1:87" ht="15">
      <c r="A23" s="18" t="s">
        <v>32</v>
      </c>
      <c r="B23">
        <v>0</v>
      </c>
      <c r="C23">
        <v>4.7</v>
      </c>
      <c r="D23">
        <v>4.5</v>
      </c>
      <c r="E23">
        <v>1.06</v>
      </c>
      <c r="F23">
        <v>38.29</v>
      </c>
      <c r="G23" s="42">
        <f t="shared" si="23"/>
        <v>0.5819999999999993</v>
      </c>
      <c r="H23">
        <v>1.3</v>
      </c>
      <c r="I23" s="43">
        <f t="shared" si="24"/>
        <v>0.03395142334813268</v>
      </c>
      <c r="J23" s="43">
        <f t="shared" si="25"/>
        <v>0.08</v>
      </c>
      <c r="K23">
        <v>77.4</v>
      </c>
      <c r="L23">
        <v>0</v>
      </c>
      <c r="M23">
        <v>0.18</v>
      </c>
      <c r="N23">
        <v>0</v>
      </c>
      <c r="O23">
        <v>0</v>
      </c>
      <c r="P23">
        <v>1.9</v>
      </c>
      <c r="Q23">
        <v>0.5</v>
      </c>
      <c r="R23">
        <v>0</v>
      </c>
      <c r="S23">
        <v>0</v>
      </c>
      <c r="T23">
        <v>2.6</v>
      </c>
      <c r="U23">
        <v>0.2</v>
      </c>
      <c r="V23">
        <v>0</v>
      </c>
      <c r="W23">
        <v>3.2</v>
      </c>
      <c r="X23">
        <v>0</v>
      </c>
      <c r="Y23" s="22">
        <f>+P23+N23+H23</f>
        <v>3.2</v>
      </c>
      <c r="Z23" s="23" t="str">
        <f>+IF(Y23=C23,"true",IF(ABS(Y23-C23)/C23&lt;0.01,"round","false"))</f>
        <v>false</v>
      </c>
      <c r="AA23" s="23">
        <f>SUM(Q23:V23)</f>
        <v>3.3000000000000003</v>
      </c>
      <c r="AB23" s="24" t="str">
        <f>+IF(AA23=W23,"true",IF(ABS(AA23-W23)/W23&lt;0.01,"round","false"))</f>
        <v>false</v>
      </c>
      <c r="AC23">
        <f t="shared" si="5"/>
        <v>-1.5</v>
      </c>
      <c r="AE23" s="18" t="s">
        <v>32</v>
      </c>
      <c r="AF23">
        <v>0</v>
      </c>
      <c r="AG23">
        <v>1.5</v>
      </c>
      <c r="AH23">
        <v>0</v>
      </c>
      <c r="AI23">
        <v>0.07</v>
      </c>
      <c r="AJ23">
        <v>0.14</v>
      </c>
      <c r="AK23" s="42">
        <f t="shared" si="26"/>
        <v>0.006000000000000003</v>
      </c>
      <c r="AL23">
        <v>0</v>
      </c>
      <c r="AM23" s="43">
        <f t="shared" si="27"/>
        <v>0</v>
      </c>
      <c r="AN23" s="43">
        <f t="shared" si="28"/>
        <v>-0.004</v>
      </c>
      <c r="AO23">
        <v>9</v>
      </c>
      <c r="AP23">
        <v>2</v>
      </c>
      <c r="AQ23">
        <v>0</v>
      </c>
      <c r="AR23">
        <v>0</v>
      </c>
      <c r="AS23">
        <v>0</v>
      </c>
      <c r="AT23">
        <v>1.4</v>
      </c>
      <c r="AU23">
        <v>0.5</v>
      </c>
      <c r="AV23">
        <v>0</v>
      </c>
      <c r="AW23">
        <v>0</v>
      </c>
      <c r="AX23">
        <v>3</v>
      </c>
      <c r="AY23">
        <v>0.2</v>
      </c>
      <c r="AZ23">
        <v>0</v>
      </c>
      <c r="BA23">
        <v>3.6</v>
      </c>
      <c r="BB23">
        <v>0</v>
      </c>
      <c r="BC23" s="22">
        <f>+AT23+AR23+AL23</f>
        <v>1.4</v>
      </c>
      <c r="BD23" s="23" t="str">
        <f>+IF(BC23=AG23,"true",IF(ABS(BC23-AG23)/AG23&lt;0.01,"round","false"))</f>
        <v>false</v>
      </c>
      <c r="BE23" s="23">
        <f>SUM(AU23:AZ23)</f>
        <v>3.7</v>
      </c>
      <c r="BF23" s="24" t="str">
        <f>+IF(BE23=BA23,"true",IF(ABS(BE23-BA23)/BA23&lt;0.01,"round","false"))</f>
        <v>false</v>
      </c>
      <c r="BG23">
        <f t="shared" si="6"/>
        <v>-0.10000000000000009</v>
      </c>
      <c r="BI23" s="18" t="s">
        <v>32</v>
      </c>
      <c r="BJ23">
        <f t="shared" si="29"/>
        <v>0</v>
      </c>
      <c r="BK23">
        <f t="shared" si="29"/>
        <v>3.2</v>
      </c>
      <c r="BL23">
        <f t="shared" si="29"/>
        <v>4.5</v>
      </c>
      <c r="BM23">
        <f t="shared" si="29"/>
        <v>0.99</v>
      </c>
      <c r="BN23">
        <f t="shared" si="29"/>
        <v>38.15</v>
      </c>
      <c r="BO23">
        <f t="shared" si="30"/>
        <v>0.5759999999999991</v>
      </c>
      <c r="BP23">
        <f>+H23-AL23</f>
        <v>1.3</v>
      </c>
      <c r="BQ23" s="43">
        <f t="shared" si="31"/>
        <v>0.03407601572739188</v>
      </c>
      <c r="BR23">
        <f t="shared" si="32"/>
        <v>68.4</v>
      </c>
      <c r="BS23">
        <f t="shared" si="32"/>
        <v>-2</v>
      </c>
      <c r="BT23">
        <f t="shared" si="32"/>
        <v>0.18</v>
      </c>
      <c r="BU23">
        <f t="shared" si="32"/>
        <v>0</v>
      </c>
      <c r="BV23">
        <f t="shared" si="32"/>
        <v>0</v>
      </c>
      <c r="BW23">
        <f t="shared" si="32"/>
        <v>0.5</v>
      </c>
      <c r="BX23">
        <f t="shared" si="32"/>
        <v>0</v>
      </c>
      <c r="BY23">
        <f t="shared" si="32"/>
        <v>0</v>
      </c>
      <c r="BZ23">
        <f t="shared" si="32"/>
        <v>0</v>
      </c>
      <c r="CA23">
        <f t="shared" si="32"/>
        <v>-0.3999999999999999</v>
      </c>
      <c r="CB23">
        <f t="shared" si="32"/>
        <v>0</v>
      </c>
      <c r="CC23">
        <f t="shared" si="32"/>
        <v>0</v>
      </c>
      <c r="CD23">
        <f t="shared" si="32"/>
        <v>-0.3999999999999999</v>
      </c>
      <c r="CE23">
        <f t="shared" si="32"/>
        <v>0</v>
      </c>
      <c r="CF23" s="22">
        <f>+BW23+BU23+BP23</f>
        <v>1.8</v>
      </c>
      <c r="CG23" s="23" t="b">
        <f>CF23=BK23</f>
        <v>0</v>
      </c>
      <c r="CH23" s="23">
        <f>SUM(BX23:CC23)</f>
        <v>-0.3999999999999999</v>
      </c>
      <c r="CI23" s="24" t="b">
        <f>CH23=CD23</f>
        <v>1</v>
      </c>
    </row>
    <row r="24" spans="1:88" ht="15.75" thickBot="1">
      <c r="A24" s="18" t="s">
        <v>90</v>
      </c>
      <c r="B24">
        <v>0</v>
      </c>
      <c r="C24">
        <v>39.4</v>
      </c>
      <c r="D24">
        <v>69.9</v>
      </c>
      <c r="E24">
        <v>0.44</v>
      </c>
      <c r="F24">
        <v>799.39</v>
      </c>
      <c r="G24" s="42">
        <f t="shared" si="23"/>
        <v>6.939999999999986</v>
      </c>
      <c r="H24">
        <v>1.6</v>
      </c>
      <c r="I24" s="43">
        <f t="shared" si="24"/>
        <v>0.002001526163699821</v>
      </c>
      <c r="J24" s="43">
        <f t="shared" si="25"/>
        <v>0.08000000000000003</v>
      </c>
      <c r="K24">
        <v>1619.5</v>
      </c>
      <c r="L24">
        <v>0</v>
      </c>
      <c r="M24">
        <v>0.18</v>
      </c>
      <c r="N24">
        <v>0</v>
      </c>
      <c r="O24">
        <v>0</v>
      </c>
      <c r="P24">
        <v>22.8</v>
      </c>
      <c r="Q24">
        <v>0</v>
      </c>
      <c r="R24">
        <v>0</v>
      </c>
      <c r="S24">
        <v>0</v>
      </c>
      <c r="T24">
        <v>1.9</v>
      </c>
      <c r="U24">
        <v>0.6</v>
      </c>
      <c r="V24">
        <v>0</v>
      </c>
      <c r="W24">
        <v>2.6</v>
      </c>
      <c r="X24">
        <v>0</v>
      </c>
      <c r="Y24" s="9">
        <f>+P24+N24+H24</f>
        <v>24.400000000000002</v>
      </c>
      <c r="Z24" s="10" t="str">
        <f>+IF(Y24=C24,"true",IF(ABS(Y24-C24)/C24&lt;0.01,"round","false"))</f>
        <v>false</v>
      </c>
      <c r="AA24" s="10">
        <f>SUM(Q24:V24)</f>
        <v>2.5</v>
      </c>
      <c r="AB24" s="21" t="str">
        <f>+IF(AA24=W24,"true",IF(ABS(AA24-W24)/W24&lt;0.01,"round","false"))</f>
        <v>false</v>
      </c>
      <c r="AC24">
        <f t="shared" si="5"/>
        <v>-14.999999999999996</v>
      </c>
      <c r="AE24" s="18" t="s">
        <v>90</v>
      </c>
      <c r="AF24">
        <v>0</v>
      </c>
      <c r="AG24">
        <v>34.7</v>
      </c>
      <c r="AH24">
        <v>384.8</v>
      </c>
      <c r="AI24">
        <v>-0.02</v>
      </c>
      <c r="AJ24">
        <v>33.4</v>
      </c>
      <c r="AK24" s="42">
        <f t="shared" si="26"/>
        <v>6.675999999999999</v>
      </c>
      <c r="AL24">
        <v>0.1</v>
      </c>
      <c r="AM24" s="43">
        <f t="shared" si="27"/>
        <v>0.0029940119760479044</v>
      </c>
      <c r="AN24" s="43">
        <f t="shared" si="28"/>
        <v>0.0020000000000000018</v>
      </c>
      <c r="AO24">
        <v>234.1</v>
      </c>
      <c r="AP24">
        <v>4</v>
      </c>
      <c r="AQ24">
        <v>-0.004</v>
      </c>
      <c r="AR24">
        <v>0</v>
      </c>
      <c r="AS24">
        <v>0</v>
      </c>
      <c r="AT24">
        <v>18.8</v>
      </c>
      <c r="AU24">
        <v>0</v>
      </c>
      <c r="AV24">
        <v>0</v>
      </c>
      <c r="AW24">
        <v>0</v>
      </c>
      <c r="AX24">
        <v>2.1</v>
      </c>
      <c r="AY24">
        <v>0.7</v>
      </c>
      <c r="AZ24">
        <v>0</v>
      </c>
      <c r="BA24">
        <v>2.7</v>
      </c>
      <c r="BB24">
        <v>0</v>
      </c>
      <c r="BC24" s="9">
        <f>+AT24+AR24+AL24</f>
        <v>18.900000000000002</v>
      </c>
      <c r="BD24" s="10" t="str">
        <f>+IF(BC24=AG24,"true",IF(ABS(BC24-AG24)/AG24&lt;0.01,"round","false"))</f>
        <v>false</v>
      </c>
      <c r="BE24" s="10">
        <f>SUM(AU24:AZ24)</f>
        <v>2.8</v>
      </c>
      <c r="BF24" s="21" t="str">
        <f>+IF(BE24=BA24,"true",IF(ABS(BE24-BA24)/BA24&lt;0.01,"round","false"))</f>
        <v>false</v>
      </c>
      <c r="BG24">
        <f t="shared" si="6"/>
        <v>-15.8</v>
      </c>
      <c r="BI24" s="18" t="s">
        <v>90</v>
      </c>
      <c r="BJ24">
        <f t="shared" si="29"/>
        <v>0</v>
      </c>
      <c r="BK24">
        <f t="shared" si="29"/>
        <v>4.699999999999996</v>
      </c>
      <c r="BL24">
        <f t="shared" si="29"/>
        <v>-314.9</v>
      </c>
      <c r="BM24">
        <f t="shared" si="29"/>
        <v>0.46</v>
      </c>
      <c r="BN24">
        <f t="shared" si="29"/>
        <v>765.99</v>
      </c>
      <c r="BO24">
        <f t="shared" si="30"/>
        <v>0.26399999999998724</v>
      </c>
      <c r="BP24">
        <f>+H24-AL24</f>
        <v>1.5</v>
      </c>
      <c r="BQ24" s="43">
        <f t="shared" si="31"/>
        <v>0.001958250107703756</v>
      </c>
      <c r="BR24">
        <f t="shared" si="32"/>
        <v>1385.4</v>
      </c>
      <c r="BS24">
        <f t="shared" si="32"/>
        <v>-4</v>
      </c>
      <c r="BT24">
        <f t="shared" si="32"/>
        <v>0.184</v>
      </c>
      <c r="BU24">
        <f t="shared" si="32"/>
        <v>0</v>
      </c>
      <c r="BV24">
        <f t="shared" si="32"/>
        <v>0</v>
      </c>
      <c r="BW24">
        <f t="shared" si="32"/>
        <v>4</v>
      </c>
      <c r="BX24">
        <f t="shared" si="32"/>
        <v>0</v>
      </c>
      <c r="BY24">
        <f t="shared" si="32"/>
        <v>0</v>
      </c>
      <c r="BZ24">
        <f t="shared" si="32"/>
        <v>0</v>
      </c>
      <c r="CA24">
        <f t="shared" si="32"/>
        <v>-0.20000000000000018</v>
      </c>
      <c r="CB24">
        <f t="shared" si="32"/>
        <v>-0.09999999999999998</v>
      </c>
      <c r="CC24">
        <f t="shared" si="32"/>
        <v>0</v>
      </c>
      <c r="CD24">
        <f t="shared" si="32"/>
        <v>-0.10000000000000009</v>
      </c>
      <c r="CE24">
        <f t="shared" si="32"/>
        <v>0</v>
      </c>
      <c r="CF24" s="9">
        <f>+BW24+BU24+BP24</f>
        <v>5.5</v>
      </c>
      <c r="CG24" s="10" t="b">
        <f>CF24=BK24</f>
        <v>0</v>
      </c>
      <c r="CH24" s="10">
        <f>SUM(BX24:CC24)</f>
        <v>-0.30000000000000016</v>
      </c>
      <c r="CI24" s="21" t="b">
        <f>CH24=CD24</f>
        <v>0</v>
      </c>
      <c r="CJ24" s="78"/>
    </row>
    <row r="25" spans="1:87" ht="15.75" thickBot="1">
      <c r="A25" s="17" t="s">
        <v>34</v>
      </c>
      <c r="B25" s="12">
        <f aca="true" t="shared" si="33" ref="B25:Y25">SUM(B20:B24)</f>
        <v>0</v>
      </c>
      <c r="C25" s="12">
        <f t="shared" si="33"/>
        <v>82.4</v>
      </c>
      <c r="D25" s="12">
        <f t="shared" si="33"/>
        <v>166.7</v>
      </c>
      <c r="E25" s="12">
        <f t="shared" si="33"/>
        <v>1.98</v>
      </c>
      <c r="F25" s="12">
        <f t="shared" si="33"/>
        <v>877.45</v>
      </c>
      <c r="G25" s="42">
        <f t="shared" si="23"/>
        <v>10.572000000000003</v>
      </c>
      <c r="H25" s="12">
        <f t="shared" si="33"/>
        <v>6.1</v>
      </c>
      <c r="I25" s="43">
        <f t="shared" si="24"/>
        <v>0.006951963074819077</v>
      </c>
      <c r="J25" s="43">
        <f t="shared" si="25"/>
        <v>0.36</v>
      </c>
      <c r="K25" s="12">
        <f t="shared" si="33"/>
        <v>1796.3</v>
      </c>
      <c r="L25" s="12">
        <f t="shared" si="33"/>
        <v>2</v>
      </c>
      <c r="M25" s="12">
        <f t="shared" si="33"/>
        <v>0.8799999999999999</v>
      </c>
      <c r="N25" s="12">
        <f t="shared" si="33"/>
        <v>0</v>
      </c>
      <c r="O25" s="12">
        <f t="shared" si="33"/>
        <v>0</v>
      </c>
      <c r="P25" s="12">
        <f t="shared" si="33"/>
        <v>39.099999999999994</v>
      </c>
      <c r="Q25" s="12">
        <f t="shared" si="33"/>
        <v>1.3</v>
      </c>
      <c r="R25" s="12">
        <f t="shared" si="33"/>
        <v>0</v>
      </c>
      <c r="S25" s="12">
        <f t="shared" si="33"/>
        <v>0</v>
      </c>
      <c r="T25" s="12">
        <f t="shared" si="33"/>
        <v>10.1</v>
      </c>
      <c r="U25" s="12">
        <f t="shared" si="33"/>
        <v>2.5</v>
      </c>
      <c r="V25" s="12">
        <f t="shared" si="33"/>
        <v>0</v>
      </c>
      <c r="W25" s="12">
        <f t="shared" si="33"/>
        <v>13.9</v>
      </c>
      <c r="X25" s="33">
        <f t="shared" si="33"/>
        <v>0</v>
      </c>
      <c r="Y25" s="34">
        <f t="shared" si="33"/>
        <v>45.2</v>
      </c>
      <c r="Z25" s="12"/>
      <c r="AA25" s="12">
        <f>SUM(AA20:AA24)</f>
        <v>13.9</v>
      </c>
      <c r="AB25" s="33"/>
      <c r="AE25" s="17" t="s">
        <v>34</v>
      </c>
      <c r="AF25" s="12">
        <f aca="true" t="shared" si="34" ref="AF25:BC25">SUM(AF20:AF24)</f>
        <v>0</v>
      </c>
      <c r="AG25" s="12">
        <f t="shared" si="34"/>
        <v>46.6</v>
      </c>
      <c r="AH25" s="12">
        <f t="shared" si="34"/>
        <v>384.8</v>
      </c>
      <c r="AI25" s="12">
        <f t="shared" si="34"/>
        <v>0.030000000000000002</v>
      </c>
      <c r="AJ25" s="12">
        <f t="shared" si="34"/>
        <v>33.54</v>
      </c>
      <c r="AK25" s="42">
        <f t="shared" si="26"/>
        <v>6.6819999999999995</v>
      </c>
      <c r="AL25" s="12">
        <f t="shared" si="34"/>
        <v>0.1</v>
      </c>
      <c r="AM25" s="43">
        <f t="shared" si="27"/>
        <v>0.0029815146094215863</v>
      </c>
      <c r="AN25" s="43">
        <f t="shared" si="28"/>
        <v>-0.001999999999999999</v>
      </c>
      <c r="AO25" s="12">
        <f t="shared" si="34"/>
        <v>253.2</v>
      </c>
      <c r="AP25" s="12">
        <f t="shared" si="34"/>
        <v>26</v>
      </c>
      <c r="AQ25" s="12"/>
      <c r="AR25" s="12">
        <f t="shared" si="34"/>
        <v>0</v>
      </c>
      <c r="AS25" s="12">
        <f t="shared" si="34"/>
        <v>0</v>
      </c>
      <c r="AT25" s="12">
        <f t="shared" si="34"/>
        <v>30.6</v>
      </c>
      <c r="AU25" s="12">
        <f t="shared" si="34"/>
        <v>1.4</v>
      </c>
      <c r="AV25" s="12">
        <f t="shared" si="34"/>
        <v>0</v>
      </c>
      <c r="AW25" s="12">
        <f t="shared" si="34"/>
        <v>0</v>
      </c>
      <c r="AX25" s="12">
        <f t="shared" si="34"/>
        <v>11.299999999999999</v>
      </c>
      <c r="AY25" s="12">
        <f t="shared" si="34"/>
        <v>2.7</v>
      </c>
      <c r="AZ25" s="12">
        <f t="shared" si="34"/>
        <v>0</v>
      </c>
      <c r="BA25" s="12">
        <f t="shared" si="34"/>
        <v>15.099999999999998</v>
      </c>
      <c r="BB25" s="33">
        <f t="shared" si="34"/>
        <v>0</v>
      </c>
      <c r="BC25" s="34">
        <f t="shared" si="34"/>
        <v>30.700000000000003</v>
      </c>
      <c r="BD25" s="12"/>
      <c r="BE25" s="12">
        <f>SUM(BE20:BE24)</f>
        <v>15.399999999999999</v>
      </c>
      <c r="BF25" s="33"/>
      <c r="BI25" s="17" t="s">
        <v>34</v>
      </c>
      <c r="BJ25" s="12">
        <f aca="true" t="shared" si="35" ref="BJ25:CF25">SUM(BJ20:BJ24)</f>
        <v>0</v>
      </c>
      <c r="BK25" s="12">
        <f t="shared" si="35"/>
        <v>35.8</v>
      </c>
      <c r="BL25" s="12">
        <f t="shared" si="35"/>
        <v>-218.09999999999997</v>
      </c>
      <c r="BM25" s="12">
        <f t="shared" si="35"/>
        <v>1.95</v>
      </c>
      <c r="BN25" s="12">
        <f t="shared" si="35"/>
        <v>843.91</v>
      </c>
      <c r="BO25">
        <f t="shared" si="30"/>
        <v>3.8899999999999864</v>
      </c>
      <c r="BP25" s="12">
        <f t="shared" si="35"/>
        <v>6</v>
      </c>
      <c r="BQ25" s="43">
        <f t="shared" si="31"/>
        <v>0.007109762889407638</v>
      </c>
      <c r="BR25" s="12">
        <f t="shared" si="35"/>
        <v>1543.1000000000001</v>
      </c>
      <c r="BS25" s="12">
        <f t="shared" si="35"/>
        <v>-24</v>
      </c>
      <c r="BT25" s="12">
        <f t="shared" si="35"/>
        <v>0.917</v>
      </c>
      <c r="BU25" s="12">
        <f t="shared" si="35"/>
        <v>0</v>
      </c>
      <c r="BV25" s="12">
        <f t="shared" si="35"/>
        <v>0</v>
      </c>
      <c r="BW25" s="12">
        <f t="shared" si="35"/>
        <v>8.5</v>
      </c>
      <c r="BX25" s="12">
        <f t="shared" si="35"/>
        <v>-0.09999999999999998</v>
      </c>
      <c r="BY25" s="12">
        <f t="shared" si="35"/>
        <v>0</v>
      </c>
      <c r="BZ25" s="12">
        <f t="shared" si="35"/>
        <v>0</v>
      </c>
      <c r="CA25" s="12">
        <f t="shared" si="35"/>
        <v>-1.2000000000000002</v>
      </c>
      <c r="CB25" s="12">
        <f t="shared" si="35"/>
        <v>-0.19999999999999984</v>
      </c>
      <c r="CC25" s="12">
        <f t="shared" si="35"/>
        <v>0</v>
      </c>
      <c r="CD25" s="12">
        <f t="shared" si="35"/>
        <v>-1.1999999999999997</v>
      </c>
      <c r="CE25" s="33">
        <f t="shared" si="35"/>
        <v>0</v>
      </c>
      <c r="CF25" s="34">
        <f t="shared" si="35"/>
        <v>14.5</v>
      </c>
      <c r="CG25" s="12"/>
      <c r="CH25" s="12">
        <f>SUM(CH20:CH24)</f>
        <v>-1.5</v>
      </c>
      <c r="CI25" s="33"/>
    </row>
    <row r="26" spans="1:87" ht="15.75" thickBot="1">
      <c r="A26" s="40" t="s">
        <v>91</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D26" s="40"/>
      <c r="AE26" s="40" t="s">
        <v>101</v>
      </c>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H26" s="40"/>
      <c r="BI26" s="40" t="s">
        <v>107</v>
      </c>
      <c r="BJ26" s="40"/>
      <c r="BK26" s="40"/>
      <c r="BL26" s="40"/>
      <c r="BM26" s="40"/>
      <c r="BN26" s="40"/>
      <c r="BO26" s="40"/>
      <c r="BP26" s="40"/>
      <c r="BQ26" s="42"/>
      <c r="BR26" s="40"/>
      <c r="BS26" s="40"/>
      <c r="BT26" s="40"/>
      <c r="BU26" s="40"/>
      <c r="BV26" s="40"/>
      <c r="BW26" s="40"/>
      <c r="BX26" s="40"/>
      <c r="BY26" s="40"/>
      <c r="BZ26" s="40"/>
      <c r="CA26" s="40"/>
      <c r="CB26" s="40"/>
      <c r="CC26" s="40"/>
      <c r="CD26" s="40"/>
      <c r="CE26" s="40"/>
      <c r="CF26" s="40"/>
      <c r="CG26" s="40"/>
      <c r="CH26" s="40"/>
      <c r="CI26" s="40"/>
    </row>
    <row r="27" spans="1:88" ht="15">
      <c r="A27" s="18" t="s">
        <v>29</v>
      </c>
      <c r="B27">
        <v>0</v>
      </c>
      <c r="C27">
        <v>243.7</v>
      </c>
      <c r="D27">
        <v>0.5</v>
      </c>
      <c r="E27">
        <v>0</v>
      </c>
      <c r="F27">
        <v>52.78</v>
      </c>
      <c r="G27" s="42">
        <f aca="true" t="shared" si="36" ref="G27:G32">+(F27-F20)/20</f>
        <v>2.628</v>
      </c>
      <c r="H27">
        <v>4.5</v>
      </c>
      <c r="I27" s="43">
        <f aca="true" t="shared" si="37" ref="I27:I32">IF(F27&gt;0,H27/F27,0)</f>
        <v>0.08525956801818871</v>
      </c>
      <c r="J27" s="43">
        <f aca="true" t="shared" si="38" ref="J27:J32">+(H27-H20)/20</f>
        <v>0.185</v>
      </c>
      <c r="K27">
        <v>92.9</v>
      </c>
      <c r="L27">
        <v>0</v>
      </c>
      <c r="M27">
        <v>0.34</v>
      </c>
      <c r="N27">
        <v>0</v>
      </c>
      <c r="O27">
        <v>0</v>
      </c>
      <c r="P27">
        <v>26.8</v>
      </c>
      <c r="Q27">
        <v>0</v>
      </c>
      <c r="R27">
        <v>0</v>
      </c>
      <c r="S27">
        <v>0</v>
      </c>
      <c r="T27">
        <v>0</v>
      </c>
      <c r="U27">
        <v>0.1</v>
      </c>
      <c r="V27">
        <v>0</v>
      </c>
      <c r="W27">
        <v>0.1</v>
      </c>
      <c r="X27">
        <v>0</v>
      </c>
      <c r="Y27" s="4">
        <f>+P27+N27+H27</f>
        <v>31.3</v>
      </c>
      <c r="Z27" s="19" t="str">
        <f>+IF(Y27=C27,"true",IF(ABS(Y27-C27)/C27&lt;0.01,"round","false"))</f>
        <v>false</v>
      </c>
      <c r="AA27" s="19">
        <f>SUM(Q27:V27)</f>
        <v>0.1</v>
      </c>
      <c r="AB27" s="20" t="str">
        <f>+IF(AA27=W27,"true",IF(ABS(AA27-W27)/W27&lt;0.01,"round","false"))</f>
        <v>true</v>
      </c>
      <c r="AC27">
        <f t="shared" si="5"/>
        <v>-212.39999999999998</v>
      </c>
      <c r="AE27" s="18" t="s">
        <v>29</v>
      </c>
      <c r="AF27">
        <v>0</v>
      </c>
      <c r="AG27">
        <v>16.1</v>
      </c>
      <c r="AH27">
        <v>0</v>
      </c>
      <c r="AI27">
        <v>0</v>
      </c>
      <c r="AJ27">
        <v>0</v>
      </c>
      <c r="AK27" s="42">
        <f aca="true" t="shared" si="39" ref="AK27:AK32">+(AJ27-AJ20)/20</f>
        <v>0</v>
      </c>
      <c r="AL27">
        <v>0</v>
      </c>
      <c r="AM27" s="43">
        <f aca="true" t="shared" si="40" ref="AM27:AM32">IF(AJ27&gt;0,AL27/AJ27,0)</f>
        <v>0</v>
      </c>
      <c r="AN27" s="43">
        <f aca="true" t="shared" si="41" ref="AN27:AN32">+(AL27-AL20)/20</f>
        <v>0</v>
      </c>
      <c r="AO27">
        <v>1.1</v>
      </c>
      <c r="AP27">
        <v>11</v>
      </c>
      <c r="AQ27">
        <v>-0.019</v>
      </c>
      <c r="AR27">
        <v>0</v>
      </c>
      <c r="AS27">
        <v>0</v>
      </c>
      <c r="AT27">
        <v>15.4</v>
      </c>
      <c r="AU27">
        <v>0</v>
      </c>
      <c r="AV27">
        <v>0</v>
      </c>
      <c r="AW27">
        <v>0</v>
      </c>
      <c r="AX27">
        <v>0</v>
      </c>
      <c r="AY27">
        <v>0.1</v>
      </c>
      <c r="AZ27">
        <v>0</v>
      </c>
      <c r="BA27">
        <v>0.1</v>
      </c>
      <c r="BB27">
        <v>0</v>
      </c>
      <c r="BC27" s="4">
        <f>+AT27+AR27+AL27</f>
        <v>15.4</v>
      </c>
      <c r="BD27" s="19" t="str">
        <f>+IF(BC27=AG27,"true",IF(ABS(BC27-AG27)/AG27&lt;0.01,"round","false"))</f>
        <v>false</v>
      </c>
      <c r="BE27" s="19">
        <f>SUM(AU27:AZ27)</f>
        <v>0.1</v>
      </c>
      <c r="BF27" s="20" t="str">
        <f>+IF(BE27=BA27,"true",IF(ABS(BE27-BA27)/BA27&lt;0.01,"round","false"))</f>
        <v>true</v>
      </c>
      <c r="BG27">
        <f t="shared" si="6"/>
        <v>-0.7000000000000011</v>
      </c>
      <c r="BI27" s="18" t="s">
        <v>29</v>
      </c>
      <c r="BJ27">
        <f aca="true" t="shared" si="42" ref="BJ27:BN31">+B27-AF27</f>
        <v>0</v>
      </c>
      <c r="BK27">
        <f t="shared" si="42"/>
        <v>227.6</v>
      </c>
      <c r="BL27">
        <f t="shared" si="42"/>
        <v>0.5</v>
      </c>
      <c r="BM27">
        <f t="shared" si="42"/>
        <v>0</v>
      </c>
      <c r="BN27">
        <f t="shared" si="42"/>
        <v>52.78</v>
      </c>
      <c r="BO27">
        <f aca="true" t="shared" si="43" ref="BO27:BO32">+(BN27-BN20)/20</f>
        <v>2.628</v>
      </c>
      <c r="BP27">
        <f>+H27-AL27</f>
        <v>4.5</v>
      </c>
      <c r="BQ27" s="43">
        <f aca="true" t="shared" si="44" ref="BQ27:BQ32">IF(BN27&gt;0,BP27/BN27,0)</f>
        <v>0.08525956801818871</v>
      </c>
      <c r="BR27">
        <f aca="true" t="shared" si="45" ref="BR27:CE31">+K27-AO27</f>
        <v>91.80000000000001</v>
      </c>
      <c r="BS27">
        <f t="shared" si="45"/>
        <v>-11</v>
      </c>
      <c r="BT27">
        <f t="shared" si="45"/>
        <v>0.35900000000000004</v>
      </c>
      <c r="BU27">
        <f t="shared" si="45"/>
        <v>0</v>
      </c>
      <c r="BV27">
        <f t="shared" si="45"/>
        <v>0</v>
      </c>
      <c r="BW27">
        <f t="shared" si="45"/>
        <v>11.4</v>
      </c>
      <c r="BX27">
        <f t="shared" si="45"/>
        <v>0</v>
      </c>
      <c r="BY27">
        <f t="shared" si="45"/>
        <v>0</v>
      </c>
      <c r="BZ27">
        <f t="shared" si="45"/>
        <v>0</v>
      </c>
      <c r="CA27">
        <f t="shared" si="45"/>
        <v>0</v>
      </c>
      <c r="CB27">
        <f t="shared" si="45"/>
        <v>0</v>
      </c>
      <c r="CC27">
        <f t="shared" si="45"/>
        <v>0</v>
      </c>
      <c r="CD27">
        <f t="shared" si="45"/>
        <v>0</v>
      </c>
      <c r="CE27">
        <f t="shared" si="45"/>
        <v>0</v>
      </c>
      <c r="CF27" s="4">
        <f>+BW27+BU27+BP27</f>
        <v>15.9</v>
      </c>
      <c r="CG27" s="19" t="b">
        <f>CF27=BK27</f>
        <v>0</v>
      </c>
      <c r="CH27" s="19">
        <f>SUM(BX27:CC27)</f>
        <v>0</v>
      </c>
      <c r="CI27" s="20" t="b">
        <f>CH27=CD27</f>
        <v>1</v>
      </c>
      <c r="CJ27" s="78"/>
    </row>
    <row r="28" spans="1:88" ht="15">
      <c r="A28" s="18" t="s">
        <v>30</v>
      </c>
      <c r="B28">
        <v>0</v>
      </c>
      <c r="C28">
        <v>1.2</v>
      </c>
      <c r="D28">
        <v>4.1</v>
      </c>
      <c r="E28">
        <v>0.14</v>
      </c>
      <c r="F28">
        <v>2.27</v>
      </c>
      <c r="G28" s="42">
        <f t="shared" si="36"/>
        <v>0.028000000000000004</v>
      </c>
      <c r="H28">
        <v>0.5</v>
      </c>
      <c r="I28" s="43">
        <f t="shared" si="37"/>
        <v>0.22026431718061673</v>
      </c>
      <c r="J28" s="43">
        <f t="shared" si="38"/>
        <v>0.02</v>
      </c>
      <c r="K28">
        <v>6.8</v>
      </c>
      <c r="L28">
        <v>0</v>
      </c>
      <c r="M28">
        <v>0.35</v>
      </c>
      <c r="N28">
        <v>0</v>
      </c>
      <c r="O28">
        <v>0</v>
      </c>
      <c r="P28">
        <v>0.5</v>
      </c>
      <c r="Q28">
        <v>0</v>
      </c>
      <c r="R28">
        <v>0</v>
      </c>
      <c r="S28">
        <v>0</v>
      </c>
      <c r="T28">
        <v>1.8</v>
      </c>
      <c r="U28">
        <v>0.2</v>
      </c>
      <c r="V28">
        <v>0</v>
      </c>
      <c r="W28">
        <v>1.9</v>
      </c>
      <c r="X28">
        <v>0</v>
      </c>
      <c r="Y28" s="22">
        <f>+P28+N28+H28</f>
        <v>1</v>
      </c>
      <c r="Z28" s="23" t="str">
        <f>+IF(Y28=C28,"true",IF(ABS(Y28-C28)/C28&lt;0.01,"round","false"))</f>
        <v>false</v>
      </c>
      <c r="AA28" s="23">
        <f>SUM(Q28:V28)</f>
        <v>2</v>
      </c>
      <c r="AB28" s="24" t="str">
        <f>+IF(AA28=W28,"true",IF(ABS(AA28-W28)/W28&lt;0.01,"round","false"))</f>
        <v>false</v>
      </c>
      <c r="AC28">
        <f t="shared" si="5"/>
        <v>-0.19999999999999996</v>
      </c>
      <c r="AE28" s="18" t="s">
        <v>30</v>
      </c>
      <c r="AF28">
        <v>0</v>
      </c>
      <c r="AG28">
        <v>0.3</v>
      </c>
      <c r="AH28">
        <v>0</v>
      </c>
      <c r="AI28">
        <v>0</v>
      </c>
      <c r="AJ28">
        <v>0</v>
      </c>
      <c r="AK28" s="42">
        <f t="shared" si="39"/>
        <v>0</v>
      </c>
      <c r="AL28">
        <v>0</v>
      </c>
      <c r="AM28" s="43">
        <f t="shared" si="40"/>
        <v>0</v>
      </c>
      <c r="AN28" s="43">
        <f t="shared" si="41"/>
        <v>0</v>
      </c>
      <c r="AO28">
        <v>1.5</v>
      </c>
      <c r="AP28">
        <v>2</v>
      </c>
      <c r="AQ28">
        <v>-0.011</v>
      </c>
      <c r="AR28">
        <v>0</v>
      </c>
      <c r="AS28">
        <v>0</v>
      </c>
      <c r="AT28">
        <v>0.3</v>
      </c>
      <c r="AU28">
        <v>0</v>
      </c>
      <c r="AV28">
        <v>0</v>
      </c>
      <c r="AW28">
        <v>0</v>
      </c>
      <c r="AX28">
        <v>2.3</v>
      </c>
      <c r="AY28">
        <v>0.3</v>
      </c>
      <c r="AZ28">
        <v>0</v>
      </c>
      <c r="BA28">
        <v>2.6</v>
      </c>
      <c r="BB28">
        <v>0</v>
      </c>
      <c r="BC28" s="22">
        <f>+AT28+AR28+AL28</f>
        <v>0.3</v>
      </c>
      <c r="BD28" s="23" t="str">
        <f>+IF(BC28=AG28,"true",IF(ABS(BC28-AG28)/AG28&lt;0.01,"round","false"))</f>
        <v>true</v>
      </c>
      <c r="BE28" s="23">
        <f>SUM(AU28:AZ28)</f>
        <v>2.5999999999999996</v>
      </c>
      <c r="BF28" s="24" t="str">
        <f>+IF(BE28=BA28,"true",IF(ABS(BE28-BA28)/BA28&lt;0.01,"round","false"))</f>
        <v>true</v>
      </c>
      <c r="BG28">
        <f t="shared" si="6"/>
        <v>0</v>
      </c>
      <c r="BI28" s="18" t="s">
        <v>30</v>
      </c>
      <c r="BJ28">
        <f t="shared" si="42"/>
        <v>0</v>
      </c>
      <c r="BK28">
        <f t="shared" si="42"/>
        <v>0.8999999999999999</v>
      </c>
      <c r="BL28">
        <f t="shared" si="42"/>
        <v>4.1</v>
      </c>
      <c r="BM28">
        <f t="shared" si="42"/>
        <v>0.14</v>
      </c>
      <c r="BN28">
        <f t="shared" si="42"/>
        <v>2.27</v>
      </c>
      <c r="BO28">
        <f t="shared" si="43"/>
        <v>0.028000000000000004</v>
      </c>
      <c r="BP28">
        <f>+H28-AL28</f>
        <v>0.5</v>
      </c>
      <c r="BQ28" s="43">
        <f t="shared" si="44"/>
        <v>0.22026431718061673</v>
      </c>
      <c r="BR28">
        <f t="shared" si="45"/>
        <v>5.3</v>
      </c>
      <c r="BS28">
        <f t="shared" si="45"/>
        <v>-2</v>
      </c>
      <c r="BT28">
        <f t="shared" si="45"/>
        <v>0.361</v>
      </c>
      <c r="BU28">
        <f t="shared" si="45"/>
        <v>0</v>
      </c>
      <c r="BV28">
        <f t="shared" si="45"/>
        <v>0</v>
      </c>
      <c r="BW28">
        <f t="shared" si="45"/>
        <v>0.2</v>
      </c>
      <c r="BX28">
        <f t="shared" si="45"/>
        <v>0</v>
      </c>
      <c r="BY28">
        <f t="shared" si="45"/>
        <v>0</v>
      </c>
      <c r="BZ28">
        <f t="shared" si="45"/>
        <v>0</v>
      </c>
      <c r="CA28">
        <f t="shared" si="45"/>
        <v>-0.4999999999999998</v>
      </c>
      <c r="CB28">
        <f t="shared" si="45"/>
        <v>-0.09999999999999998</v>
      </c>
      <c r="CC28">
        <f t="shared" si="45"/>
        <v>0</v>
      </c>
      <c r="CD28">
        <f t="shared" si="45"/>
        <v>-0.7000000000000002</v>
      </c>
      <c r="CE28">
        <f t="shared" si="45"/>
        <v>0</v>
      </c>
      <c r="CF28" s="22">
        <f>+BW28+BU28+BP28</f>
        <v>0.7</v>
      </c>
      <c r="CG28" s="23" t="b">
        <f>CF28=BK28</f>
        <v>0</v>
      </c>
      <c r="CH28" s="23">
        <f>SUM(BX28:CC28)</f>
        <v>-0.5999999999999998</v>
      </c>
      <c r="CI28" s="24" t="b">
        <f>CH28=CD28</f>
        <v>0</v>
      </c>
      <c r="CJ28" s="78"/>
    </row>
    <row r="29" spans="1:88" ht="15">
      <c r="A29" s="18" t="s">
        <v>31</v>
      </c>
      <c r="B29">
        <v>0</v>
      </c>
      <c r="C29">
        <v>311.9</v>
      </c>
      <c r="D29">
        <v>19.5</v>
      </c>
      <c r="E29">
        <v>0.57</v>
      </c>
      <c r="F29">
        <v>172.33</v>
      </c>
      <c r="G29" s="42">
        <f t="shared" si="36"/>
        <v>6.724500000000001</v>
      </c>
      <c r="H29">
        <v>12.1</v>
      </c>
      <c r="I29" s="43">
        <f t="shared" si="37"/>
        <v>0.07021412406429524</v>
      </c>
      <c r="J29" s="43">
        <f t="shared" si="38"/>
        <v>0.49000000000000005</v>
      </c>
      <c r="K29">
        <v>306.7</v>
      </c>
      <c r="L29">
        <v>0</v>
      </c>
      <c r="M29">
        <v>0.35</v>
      </c>
      <c r="N29">
        <v>0</v>
      </c>
      <c r="O29">
        <v>0</v>
      </c>
      <c r="P29">
        <v>45.8</v>
      </c>
      <c r="Q29">
        <v>3.4</v>
      </c>
      <c r="R29">
        <v>0</v>
      </c>
      <c r="S29">
        <v>0</v>
      </c>
      <c r="T29">
        <v>19.8</v>
      </c>
      <c r="U29">
        <v>6.4</v>
      </c>
      <c r="V29">
        <v>0</v>
      </c>
      <c r="W29">
        <v>29.6</v>
      </c>
      <c r="X29">
        <v>0</v>
      </c>
      <c r="Y29" s="22">
        <f>+P29+N29+H29</f>
        <v>57.9</v>
      </c>
      <c r="Z29" s="23" t="str">
        <f>+IF(Y29=C29,"true",IF(ABS(Y29-C29)/C29&lt;0.01,"round","false"))</f>
        <v>false</v>
      </c>
      <c r="AA29" s="23">
        <f>SUM(Q29:V29)</f>
        <v>29.6</v>
      </c>
      <c r="AB29" s="24" t="str">
        <f>+IF(AA29=W29,"true",IF(ABS(AA29-W29)/W29&lt;0.01,"round","false"))</f>
        <v>true</v>
      </c>
      <c r="AC29">
        <f t="shared" si="5"/>
        <v>-253.99999999999997</v>
      </c>
      <c r="AE29" s="18" t="s">
        <v>31</v>
      </c>
      <c r="AF29">
        <v>0</v>
      </c>
      <c r="AG29">
        <v>29.1</v>
      </c>
      <c r="AH29">
        <v>0</v>
      </c>
      <c r="AI29">
        <v>-0.02</v>
      </c>
      <c r="AJ29">
        <v>0</v>
      </c>
      <c r="AK29" s="42">
        <f t="shared" si="39"/>
        <v>0</v>
      </c>
      <c r="AL29">
        <v>0</v>
      </c>
      <c r="AM29" s="43">
        <f t="shared" si="40"/>
        <v>0</v>
      </c>
      <c r="AN29" s="43">
        <f t="shared" si="41"/>
        <v>0</v>
      </c>
      <c r="AO29">
        <v>9.5</v>
      </c>
      <c r="AP29">
        <v>7</v>
      </c>
      <c r="AQ29">
        <v>-0.023</v>
      </c>
      <c r="AR29">
        <v>0</v>
      </c>
      <c r="AS29">
        <v>0</v>
      </c>
      <c r="AT29">
        <v>27.7</v>
      </c>
      <c r="AU29">
        <v>3.7</v>
      </c>
      <c r="AV29">
        <v>0</v>
      </c>
      <c r="AW29">
        <v>0</v>
      </c>
      <c r="AX29">
        <v>23.2</v>
      </c>
      <c r="AY29">
        <v>7</v>
      </c>
      <c r="AZ29">
        <v>0</v>
      </c>
      <c r="BA29">
        <v>33.9</v>
      </c>
      <c r="BB29">
        <v>0</v>
      </c>
      <c r="BC29" s="22">
        <f>+AT29+AR29+AL29</f>
        <v>27.7</v>
      </c>
      <c r="BD29" s="23" t="str">
        <f>+IF(BC29=AG29,"true",IF(ABS(BC29-AG29)/AG29&lt;0.01,"round","false"))</f>
        <v>false</v>
      </c>
      <c r="BE29" s="23">
        <f>SUM(AU29:AZ29)</f>
        <v>33.9</v>
      </c>
      <c r="BF29" s="24" t="str">
        <f>+IF(BE29=BA29,"true",IF(ABS(BE29-BA29)/BA29&lt;0.01,"round","false"))</f>
        <v>true</v>
      </c>
      <c r="BG29">
        <f t="shared" si="6"/>
        <v>-1.4000000000000021</v>
      </c>
      <c r="BI29" s="18" t="s">
        <v>31</v>
      </c>
      <c r="BJ29">
        <f t="shared" si="42"/>
        <v>0</v>
      </c>
      <c r="BK29">
        <f t="shared" si="42"/>
        <v>282.79999999999995</v>
      </c>
      <c r="BL29">
        <f t="shared" si="42"/>
        <v>19.5</v>
      </c>
      <c r="BM29">
        <f t="shared" si="42"/>
        <v>0.59</v>
      </c>
      <c r="BN29">
        <f t="shared" si="42"/>
        <v>172.33</v>
      </c>
      <c r="BO29">
        <f t="shared" si="43"/>
        <v>6.724500000000001</v>
      </c>
      <c r="BP29">
        <f>+H29-AL29</f>
        <v>12.1</v>
      </c>
      <c r="BQ29" s="43">
        <f t="shared" si="44"/>
        <v>0.07021412406429524</v>
      </c>
      <c r="BR29">
        <f t="shared" si="45"/>
        <v>297.2</v>
      </c>
      <c r="BS29">
        <f t="shared" si="45"/>
        <v>-7</v>
      </c>
      <c r="BT29">
        <f t="shared" si="45"/>
        <v>0.373</v>
      </c>
      <c r="BU29">
        <f t="shared" si="45"/>
        <v>0</v>
      </c>
      <c r="BV29">
        <f t="shared" si="45"/>
        <v>0</v>
      </c>
      <c r="BW29">
        <f t="shared" si="45"/>
        <v>18.099999999999998</v>
      </c>
      <c r="BX29">
        <f t="shared" si="45"/>
        <v>-0.30000000000000027</v>
      </c>
      <c r="BY29">
        <f t="shared" si="45"/>
        <v>0</v>
      </c>
      <c r="BZ29">
        <f t="shared" si="45"/>
        <v>0</v>
      </c>
      <c r="CA29">
        <f t="shared" si="45"/>
        <v>-3.3999999999999986</v>
      </c>
      <c r="CB29">
        <f t="shared" si="45"/>
        <v>-0.5999999999999996</v>
      </c>
      <c r="CC29">
        <f t="shared" si="45"/>
        <v>0</v>
      </c>
      <c r="CD29">
        <f t="shared" si="45"/>
        <v>-4.299999999999997</v>
      </c>
      <c r="CE29">
        <f t="shared" si="45"/>
        <v>0</v>
      </c>
      <c r="CF29" s="22">
        <f>+BW29+BU29+BP29</f>
        <v>30.199999999999996</v>
      </c>
      <c r="CG29" s="23" t="b">
        <f>CF29=BK29</f>
        <v>0</v>
      </c>
      <c r="CH29" s="23">
        <f>SUM(BX29:CC29)</f>
        <v>-4.299999999999999</v>
      </c>
      <c r="CI29" s="24" t="b">
        <f>CH29=CD29</f>
        <v>1</v>
      </c>
      <c r="CJ29" s="78"/>
    </row>
    <row r="30" spans="1:88" ht="15">
      <c r="A30" s="18" t="s">
        <v>32</v>
      </c>
      <c r="B30">
        <v>0</v>
      </c>
      <c r="C30">
        <v>18.5</v>
      </c>
      <c r="D30">
        <v>6.8</v>
      </c>
      <c r="E30">
        <v>1.52</v>
      </c>
      <c r="F30">
        <v>51.21</v>
      </c>
      <c r="G30" s="42">
        <f t="shared" si="36"/>
        <v>0.6460000000000001</v>
      </c>
      <c r="H30">
        <v>8.5</v>
      </c>
      <c r="I30" s="43">
        <f t="shared" si="37"/>
        <v>0.16598320640499903</v>
      </c>
      <c r="J30" s="43">
        <f t="shared" si="38"/>
        <v>0.36</v>
      </c>
      <c r="K30">
        <v>105.7</v>
      </c>
      <c r="L30">
        <v>0</v>
      </c>
      <c r="M30">
        <v>0.36</v>
      </c>
      <c r="N30">
        <v>0</v>
      </c>
      <c r="O30">
        <v>0</v>
      </c>
      <c r="P30">
        <v>8.7</v>
      </c>
      <c r="Q30">
        <v>1.8</v>
      </c>
      <c r="R30">
        <v>0</v>
      </c>
      <c r="S30">
        <v>0</v>
      </c>
      <c r="T30">
        <v>9.5</v>
      </c>
      <c r="U30">
        <v>0.7</v>
      </c>
      <c r="V30">
        <v>0</v>
      </c>
      <c r="W30">
        <v>12.1</v>
      </c>
      <c r="X30">
        <v>0</v>
      </c>
      <c r="Y30" s="22">
        <f>+P30+N30+H30</f>
        <v>17.2</v>
      </c>
      <c r="Z30" s="23" t="str">
        <f>+IF(Y30=C30,"true",IF(ABS(Y30-C30)/C30&lt;0.01,"round","false"))</f>
        <v>false</v>
      </c>
      <c r="AA30" s="23">
        <f>SUM(Q30:V30)</f>
        <v>12</v>
      </c>
      <c r="AB30" s="24" t="str">
        <f>+IF(AA30=W30,"true",IF(ABS(AA30-W30)/W30&lt;0.01,"round","false"))</f>
        <v>round</v>
      </c>
      <c r="AC30">
        <f t="shared" si="5"/>
        <v>-1.3000000000000007</v>
      </c>
      <c r="AE30" s="18" t="s">
        <v>32</v>
      </c>
      <c r="AF30">
        <v>0</v>
      </c>
      <c r="AG30">
        <v>6.6</v>
      </c>
      <c r="AH30">
        <v>0</v>
      </c>
      <c r="AI30">
        <v>0.07</v>
      </c>
      <c r="AJ30">
        <v>0.26</v>
      </c>
      <c r="AK30" s="42">
        <f t="shared" si="39"/>
        <v>0.006</v>
      </c>
      <c r="AL30">
        <v>0.1</v>
      </c>
      <c r="AM30" s="43">
        <f t="shared" si="40"/>
        <v>0.38461538461538464</v>
      </c>
      <c r="AN30" s="43">
        <f t="shared" si="41"/>
        <v>0.005</v>
      </c>
      <c r="AO30">
        <v>10.7</v>
      </c>
      <c r="AP30">
        <v>2</v>
      </c>
      <c r="AQ30">
        <v>0.001</v>
      </c>
      <c r="AR30">
        <v>0</v>
      </c>
      <c r="AS30">
        <v>0</v>
      </c>
      <c r="AT30">
        <v>6.2</v>
      </c>
      <c r="AU30">
        <v>2</v>
      </c>
      <c r="AV30">
        <v>0</v>
      </c>
      <c r="AW30">
        <v>0</v>
      </c>
      <c r="AX30">
        <v>12.3</v>
      </c>
      <c r="AY30">
        <v>0.8</v>
      </c>
      <c r="AZ30">
        <v>0</v>
      </c>
      <c r="BA30">
        <v>15.1</v>
      </c>
      <c r="BB30">
        <v>0</v>
      </c>
      <c r="BC30" s="22">
        <f>+AT30+AR30+AL30</f>
        <v>6.3</v>
      </c>
      <c r="BD30" s="23" t="str">
        <f>+IF(BC30=AG30,"true",IF(ABS(BC30-AG30)/AG30&lt;0.01,"round","false"))</f>
        <v>false</v>
      </c>
      <c r="BE30" s="23">
        <f>SUM(AU30:AZ30)</f>
        <v>15.100000000000001</v>
      </c>
      <c r="BF30" s="24" t="str">
        <f>+IF(BE30=BA30,"true",IF(ABS(BE30-BA30)/BA30&lt;0.01,"round","false"))</f>
        <v>true</v>
      </c>
      <c r="BG30">
        <f t="shared" si="6"/>
        <v>-0.2999999999999998</v>
      </c>
      <c r="BI30" s="18" t="s">
        <v>32</v>
      </c>
      <c r="BJ30">
        <f t="shared" si="42"/>
        <v>0</v>
      </c>
      <c r="BK30">
        <f t="shared" si="42"/>
        <v>11.9</v>
      </c>
      <c r="BL30">
        <f t="shared" si="42"/>
        <v>6.8</v>
      </c>
      <c r="BM30">
        <f t="shared" si="42"/>
        <v>1.45</v>
      </c>
      <c r="BN30">
        <f t="shared" si="42"/>
        <v>50.95</v>
      </c>
      <c r="BO30">
        <f t="shared" si="43"/>
        <v>0.6400000000000002</v>
      </c>
      <c r="BP30">
        <f>+H30-AL30</f>
        <v>8.4</v>
      </c>
      <c r="BQ30" s="43">
        <f t="shared" si="44"/>
        <v>0.1648675171736997</v>
      </c>
      <c r="BR30">
        <f t="shared" si="45"/>
        <v>95</v>
      </c>
      <c r="BS30">
        <f t="shared" si="45"/>
        <v>-2</v>
      </c>
      <c r="BT30">
        <f t="shared" si="45"/>
        <v>0.359</v>
      </c>
      <c r="BU30">
        <f t="shared" si="45"/>
        <v>0</v>
      </c>
      <c r="BV30">
        <f t="shared" si="45"/>
        <v>0</v>
      </c>
      <c r="BW30">
        <f t="shared" si="45"/>
        <v>2.499999999999999</v>
      </c>
      <c r="BX30">
        <f t="shared" si="45"/>
        <v>-0.19999999999999996</v>
      </c>
      <c r="BY30">
        <f t="shared" si="45"/>
        <v>0</v>
      </c>
      <c r="BZ30">
        <f t="shared" si="45"/>
        <v>0</v>
      </c>
      <c r="CA30">
        <f t="shared" si="45"/>
        <v>-2.8000000000000007</v>
      </c>
      <c r="CB30">
        <f t="shared" si="45"/>
        <v>-0.10000000000000009</v>
      </c>
      <c r="CC30">
        <f t="shared" si="45"/>
        <v>0</v>
      </c>
      <c r="CD30">
        <f t="shared" si="45"/>
        <v>-3</v>
      </c>
      <c r="CE30">
        <f t="shared" si="45"/>
        <v>0</v>
      </c>
      <c r="CF30" s="22">
        <f>+BW30+BU30+BP30</f>
        <v>10.899999999999999</v>
      </c>
      <c r="CG30" s="23" t="b">
        <f>CF30=BK30</f>
        <v>0</v>
      </c>
      <c r="CH30" s="23">
        <f>SUM(BX30:CC30)</f>
        <v>-3.100000000000001</v>
      </c>
      <c r="CI30" s="24" t="b">
        <f>CH30=CD30</f>
        <v>0</v>
      </c>
      <c r="CJ30" s="78"/>
    </row>
    <row r="31" spans="1:88" ht="15.75" thickBot="1">
      <c r="A31" s="18" t="s">
        <v>90</v>
      </c>
      <c r="B31">
        <v>0</v>
      </c>
      <c r="C31">
        <v>162.5</v>
      </c>
      <c r="D31">
        <v>12.6</v>
      </c>
      <c r="E31">
        <v>0.65</v>
      </c>
      <c r="F31">
        <v>930.73</v>
      </c>
      <c r="G31" s="42">
        <f t="shared" si="36"/>
        <v>6.567000000000002</v>
      </c>
      <c r="H31">
        <v>7</v>
      </c>
      <c r="I31" s="43">
        <f t="shared" si="37"/>
        <v>0.007520978156930582</v>
      </c>
      <c r="J31" s="43">
        <f t="shared" si="38"/>
        <v>0.27</v>
      </c>
      <c r="K31">
        <v>2141.1</v>
      </c>
      <c r="L31">
        <v>0</v>
      </c>
      <c r="M31">
        <v>0.36</v>
      </c>
      <c r="N31">
        <v>0</v>
      </c>
      <c r="O31">
        <v>0</v>
      </c>
      <c r="P31">
        <v>78.3</v>
      </c>
      <c r="Q31">
        <v>0.1</v>
      </c>
      <c r="R31">
        <v>0</v>
      </c>
      <c r="S31">
        <v>0</v>
      </c>
      <c r="T31">
        <v>5.8</v>
      </c>
      <c r="U31">
        <v>1.9</v>
      </c>
      <c r="V31">
        <v>0</v>
      </c>
      <c r="W31">
        <v>7.8</v>
      </c>
      <c r="X31">
        <v>0</v>
      </c>
      <c r="Y31" s="9">
        <f>+P31+N31+H31</f>
        <v>85.3</v>
      </c>
      <c r="Z31" s="10" t="str">
        <f>+IF(Y31=C31,"true",IF(ABS(Y31-C31)/C31&lt;0.01,"round","false"))</f>
        <v>false</v>
      </c>
      <c r="AA31" s="10">
        <f>SUM(Q31:V31)</f>
        <v>7.799999999999999</v>
      </c>
      <c r="AB31" s="21" t="str">
        <f>+IF(AA31=W31,"true",IF(ABS(AA31-W31)/W31&lt;0.01,"round","false"))</f>
        <v>true</v>
      </c>
      <c r="AC31">
        <f t="shared" si="5"/>
        <v>-77.2</v>
      </c>
      <c r="AE31" s="18" t="s">
        <v>90</v>
      </c>
      <c r="AF31">
        <v>0</v>
      </c>
      <c r="AG31">
        <v>87.4</v>
      </c>
      <c r="AH31">
        <v>0.5</v>
      </c>
      <c r="AI31">
        <v>-0.02</v>
      </c>
      <c r="AJ31">
        <v>76.33</v>
      </c>
      <c r="AK31" s="42">
        <f t="shared" si="39"/>
        <v>2.1465</v>
      </c>
      <c r="AL31">
        <v>0.4</v>
      </c>
      <c r="AM31" s="43">
        <f t="shared" si="40"/>
        <v>0.005240403511070353</v>
      </c>
      <c r="AN31" s="43">
        <f t="shared" si="41"/>
        <v>0.015000000000000003</v>
      </c>
      <c r="AO31">
        <v>346</v>
      </c>
      <c r="AP31">
        <v>4</v>
      </c>
      <c r="AQ31">
        <v>-0.007</v>
      </c>
      <c r="AR31">
        <v>0</v>
      </c>
      <c r="AS31">
        <v>0</v>
      </c>
      <c r="AT31">
        <v>62.6</v>
      </c>
      <c r="AU31">
        <v>0.1</v>
      </c>
      <c r="AV31">
        <v>0</v>
      </c>
      <c r="AW31">
        <v>0</v>
      </c>
      <c r="AX31">
        <v>6.6</v>
      </c>
      <c r="AY31">
        <v>2.1</v>
      </c>
      <c r="AZ31">
        <v>0</v>
      </c>
      <c r="BA31">
        <v>8.7</v>
      </c>
      <c r="BB31">
        <v>0</v>
      </c>
      <c r="BC31" s="9">
        <f>+AT31+AR31+AL31</f>
        <v>63</v>
      </c>
      <c r="BD31" s="10" t="str">
        <f>+IF(BC31=AG31,"true",IF(ABS(BC31-AG31)/AG31&lt;0.01,"round","false"))</f>
        <v>false</v>
      </c>
      <c r="BE31" s="10">
        <f>SUM(AU31:AZ31)</f>
        <v>8.799999999999999</v>
      </c>
      <c r="BF31" s="21" t="str">
        <f>+IF(BE31=BA31,"true",IF(ABS(BE31-BA31)/BA31&lt;0.01,"round","false"))</f>
        <v>false</v>
      </c>
      <c r="BG31">
        <f t="shared" si="6"/>
        <v>-24.400000000000006</v>
      </c>
      <c r="BI31" s="18" t="s">
        <v>90</v>
      </c>
      <c r="BJ31">
        <f t="shared" si="42"/>
        <v>0</v>
      </c>
      <c r="BK31">
        <f t="shared" si="42"/>
        <v>75.1</v>
      </c>
      <c r="BL31">
        <f t="shared" si="42"/>
        <v>12.1</v>
      </c>
      <c r="BM31">
        <f t="shared" si="42"/>
        <v>0.67</v>
      </c>
      <c r="BN31">
        <f t="shared" si="42"/>
        <v>854.4</v>
      </c>
      <c r="BO31">
        <f t="shared" si="43"/>
        <v>4.420499999999999</v>
      </c>
      <c r="BP31">
        <f>+H31-AL31</f>
        <v>6.6</v>
      </c>
      <c r="BQ31" s="43">
        <f t="shared" si="44"/>
        <v>0.007724719101123595</v>
      </c>
      <c r="BR31">
        <f t="shared" si="45"/>
        <v>1795.1</v>
      </c>
      <c r="BS31">
        <f t="shared" si="45"/>
        <v>-4</v>
      </c>
      <c r="BT31">
        <f t="shared" si="45"/>
        <v>0.367</v>
      </c>
      <c r="BU31">
        <f t="shared" si="45"/>
        <v>0</v>
      </c>
      <c r="BV31">
        <f t="shared" si="45"/>
        <v>0</v>
      </c>
      <c r="BW31">
        <f t="shared" si="45"/>
        <v>15.699999999999996</v>
      </c>
      <c r="BX31">
        <f t="shared" si="45"/>
        <v>0</v>
      </c>
      <c r="BY31">
        <f t="shared" si="45"/>
        <v>0</v>
      </c>
      <c r="BZ31">
        <f t="shared" si="45"/>
        <v>0</v>
      </c>
      <c r="CA31">
        <f t="shared" si="45"/>
        <v>-0.7999999999999998</v>
      </c>
      <c r="CB31">
        <f t="shared" si="45"/>
        <v>-0.20000000000000018</v>
      </c>
      <c r="CC31">
        <f t="shared" si="45"/>
        <v>0</v>
      </c>
      <c r="CD31">
        <f t="shared" si="45"/>
        <v>-0.8999999999999995</v>
      </c>
      <c r="CE31">
        <f t="shared" si="45"/>
        <v>0</v>
      </c>
      <c r="CF31" s="9">
        <f>+BW31+BU31+BP31</f>
        <v>22.299999999999997</v>
      </c>
      <c r="CG31" s="10" t="b">
        <f>CF31=BK31</f>
        <v>0</v>
      </c>
      <c r="CH31" s="10">
        <f>SUM(BX31:CC31)</f>
        <v>-1</v>
      </c>
      <c r="CI31" s="21" t="b">
        <f>CH31=CD31</f>
        <v>0</v>
      </c>
      <c r="CJ31" s="78"/>
    </row>
    <row r="32" spans="1:87" ht="15.75" thickBot="1">
      <c r="A32" s="17" t="s">
        <v>34</v>
      </c>
      <c r="B32" s="12">
        <f aca="true" t="shared" si="46" ref="B32:Y32">SUM(B27:B31)</f>
        <v>0</v>
      </c>
      <c r="C32" s="12">
        <f t="shared" si="46"/>
        <v>737.8</v>
      </c>
      <c r="D32" s="12">
        <f t="shared" si="46"/>
        <v>43.5</v>
      </c>
      <c r="E32" s="12">
        <f t="shared" si="46"/>
        <v>2.88</v>
      </c>
      <c r="F32" s="12">
        <f t="shared" si="46"/>
        <v>1209.3200000000002</v>
      </c>
      <c r="G32" s="42">
        <f t="shared" si="36"/>
        <v>16.593500000000006</v>
      </c>
      <c r="H32" s="12">
        <f t="shared" si="46"/>
        <v>32.6</v>
      </c>
      <c r="I32" s="43">
        <f t="shared" si="37"/>
        <v>0.02695729831640922</v>
      </c>
      <c r="J32" s="43">
        <f t="shared" si="38"/>
        <v>1.325</v>
      </c>
      <c r="K32" s="12">
        <f t="shared" si="46"/>
        <v>2653.2</v>
      </c>
      <c r="L32" s="12">
        <f t="shared" si="46"/>
        <v>0</v>
      </c>
      <c r="M32" s="12">
        <f t="shared" si="46"/>
        <v>1.7599999999999998</v>
      </c>
      <c r="N32" s="12">
        <f t="shared" si="46"/>
        <v>0</v>
      </c>
      <c r="O32" s="12">
        <f t="shared" si="46"/>
        <v>0</v>
      </c>
      <c r="P32" s="12">
        <f t="shared" si="46"/>
        <v>160.1</v>
      </c>
      <c r="Q32" s="12">
        <f t="shared" si="46"/>
        <v>5.3</v>
      </c>
      <c r="R32" s="12">
        <f t="shared" si="46"/>
        <v>0</v>
      </c>
      <c r="S32" s="12">
        <f t="shared" si="46"/>
        <v>0</v>
      </c>
      <c r="T32" s="12">
        <f t="shared" si="46"/>
        <v>36.9</v>
      </c>
      <c r="U32" s="12">
        <f t="shared" si="46"/>
        <v>9.3</v>
      </c>
      <c r="V32" s="12">
        <f t="shared" si="46"/>
        <v>0</v>
      </c>
      <c r="W32" s="12">
        <f t="shared" si="46"/>
        <v>51.5</v>
      </c>
      <c r="X32" s="33">
        <f t="shared" si="46"/>
        <v>0</v>
      </c>
      <c r="Y32" s="34">
        <f t="shared" si="46"/>
        <v>192.7</v>
      </c>
      <c r="Z32" s="12"/>
      <c r="AA32" s="12">
        <f>SUM(AA27:AA31)</f>
        <v>51.5</v>
      </c>
      <c r="AB32" s="33"/>
      <c r="AE32" s="17" t="s">
        <v>34</v>
      </c>
      <c r="AF32" s="12">
        <f aca="true" t="shared" si="47" ref="AF32:BC32">SUM(AF27:AF31)</f>
        <v>0</v>
      </c>
      <c r="AG32" s="12">
        <f t="shared" si="47"/>
        <v>139.5</v>
      </c>
      <c r="AH32" s="12">
        <f t="shared" si="47"/>
        <v>0.5</v>
      </c>
      <c r="AI32" s="12">
        <f t="shared" si="47"/>
        <v>0.030000000000000002</v>
      </c>
      <c r="AJ32" s="12">
        <f t="shared" si="47"/>
        <v>76.59</v>
      </c>
      <c r="AK32" s="42">
        <f t="shared" si="39"/>
        <v>2.1525000000000003</v>
      </c>
      <c r="AL32" s="12">
        <f t="shared" si="47"/>
        <v>0.5</v>
      </c>
      <c r="AM32" s="43">
        <f t="shared" si="40"/>
        <v>0.006528267397832615</v>
      </c>
      <c r="AN32" s="43">
        <f t="shared" si="41"/>
        <v>0.02</v>
      </c>
      <c r="AO32" s="12">
        <f t="shared" si="47"/>
        <v>368.8</v>
      </c>
      <c r="AP32" s="12">
        <f t="shared" si="47"/>
        <v>26</v>
      </c>
      <c r="AQ32" s="12">
        <f t="shared" si="47"/>
        <v>-0.059</v>
      </c>
      <c r="AR32" s="12">
        <f t="shared" si="47"/>
        <v>0</v>
      </c>
      <c r="AS32" s="12">
        <f t="shared" si="47"/>
        <v>0</v>
      </c>
      <c r="AT32" s="12">
        <f t="shared" si="47"/>
        <v>112.2</v>
      </c>
      <c r="AU32" s="12">
        <f t="shared" si="47"/>
        <v>5.8</v>
      </c>
      <c r="AV32" s="12">
        <f t="shared" si="47"/>
        <v>0</v>
      </c>
      <c r="AW32" s="12">
        <f t="shared" si="47"/>
        <v>0</v>
      </c>
      <c r="AX32" s="12">
        <f t="shared" si="47"/>
        <v>44.4</v>
      </c>
      <c r="AY32" s="12">
        <f t="shared" si="47"/>
        <v>10.3</v>
      </c>
      <c r="AZ32" s="12">
        <f t="shared" si="47"/>
        <v>0</v>
      </c>
      <c r="BA32" s="12">
        <f t="shared" si="47"/>
        <v>60.400000000000006</v>
      </c>
      <c r="BB32" s="33">
        <f t="shared" si="47"/>
        <v>0</v>
      </c>
      <c r="BC32" s="34">
        <f t="shared" si="47"/>
        <v>112.69999999999999</v>
      </c>
      <c r="BD32" s="12"/>
      <c r="BE32" s="12">
        <f>SUM(BE27:BE31)</f>
        <v>60.5</v>
      </c>
      <c r="BF32" s="33"/>
      <c r="BI32" s="17" t="s">
        <v>34</v>
      </c>
      <c r="BJ32" s="12">
        <f aca="true" t="shared" si="48" ref="BJ32:CF32">SUM(BJ27:BJ31)</f>
        <v>0</v>
      </c>
      <c r="BK32" s="12">
        <f t="shared" si="48"/>
        <v>598.3</v>
      </c>
      <c r="BL32" s="12">
        <f t="shared" si="48"/>
        <v>43</v>
      </c>
      <c r="BM32" s="12">
        <f t="shared" si="48"/>
        <v>2.8499999999999996</v>
      </c>
      <c r="BN32" s="47">
        <f t="shared" si="48"/>
        <v>1132.73</v>
      </c>
      <c r="BO32">
        <f t="shared" si="43"/>
        <v>14.441000000000003</v>
      </c>
      <c r="BP32" s="12">
        <f t="shared" si="48"/>
        <v>32.1</v>
      </c>
      <c r="BQ32" s="43">
        <f t="shared" si="44"/>
        <v>0.0283386155571054</v>
      </c>
      <c r="BR32" s="12">
        <f t="shared" si="48"/>
        <v>2284.4</v>
      </c>
      <c r="BS32" s="12">
        <f t="shared" si="48"/>
        <v>-26</v>
      </c>
      <c r="BT32" s="12">
        <f t="shared" si="48"/>
        <v>1.819</v>
      </c>
      <c r="BU32" s="12">
        <f t="shared" si="48"/>
        <v>0</v>
      </c>
      <c r="BV32" s="12">
        <f t="shared" si="48"/>
        <v>0</v>
      </c>
      <c r="BW32" s="12">
        <f t="shared" si="48"/>
        <v>47.89999999999999</v>
      </c>
      <c r="BX32" s="12">
        <f t="shared" si="48"/>
        <v>-0.5000000000000002</v>
      </c>
      <c r="BY32" s="12">
        <f t="shared" si="48"/>
        <v>0</v>
      </c>
      <c r="BZ32" s="12">
        <f t="shared" si="48"/>
        <v>0</v>
      </c>
      <c r="CA32" s="12">
        <f t="shared" si="48"/>
        <v>-7.499999999999999</v>
      </c>
      <c r="CB32" s="12">
        <f t="shared" si="48"/>
        <v>-0.9999999999999999</v>
      </c>
      <c r="CC32" s="12">
        <f t="shared" si="48"/>
        <v>0</v>
      </c>
      <c r="CD32" s="12">
        <f t="shared" si="48"/>
        <v>-8.899999999999997</v>
      </c>
      <c r="CE32" s="33">
        <f t="shared" si="48"/>
        <v>0</v>
      </c>
      <c r="CF32" s="34">
        <f t="shared" si="48"/>
        <v>80</v>
      </c>
      <c r="CG32" s="12"/>
      <c r="CH32" s="12">
        <f>SUM(CH27:CH31)</f>
        <v>-9</v>
      </c>
      <c r="CI32" s="33"/>
    </row>
    <row r="33" spans="1:87" ht="15.75" thickBot="1">
      <c r="A33" s="40" t="s">
        <v>94</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D33" s="40"/>
      <c r="AE33" s="40" t="s">
        <v>102</v>
      </c>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t="s">
        <v>108</v>
      </c>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row>
    <row r="34" spans="1:88" ht="15">
      <c r="A34" s="18" t="s">
        <v>29</v>
      </c>
      <c r="B34">
        <v>0</v>
      </c>
      <c r="C34">
        <v>124.1</v>
      </c>
      <c r="D34">
        <v>1.7</v>
      </c>
      <c r="E34">
        <v>0</v>
      </c>
      <c r="F34">
        <v>55.32</v>
      </c>
      <c r="G34" s="42">
        <f aca="true" t="shared" si="49" ref="G34:G39">+(F34-F27)/25</f>
        <v>0.10159999999999997</v>
      </c>
      <c r="H34">
        <v>22.4</v>
      </c>
      <c r="I34" s="43">
        <f aca="true" t="shared" si="50" ref="I34:I39">IF(F34&gt;0,H34/F34,0)</f>
        <v>0.4049168474331164</v>
      </c>
      <c r="J34" s="43">
        <f aca="true" t="shared" si="51" ref="J34:J39">+(H34-H27)/25</f>
        <v>0.716</v>
      </c>
      <c r="K34">
        <v>102</v>
      </c>
      <c r="L34">
        <v>0</v>
      </c>
      <c r="M34">
        <v>0.64</v>
      </c>
      <c r="N34">
        <v>0</v>
      </c>
      <c r="O34">
        <v>0</v>
      </c>
      <c r="P34">
        <v>101.7</v>
      </c>
      <c r="Q34">
        <v>0</v>
      </c>
      <c r="R34">
        <v>0</v>
      </c>
      <c r="S34">
        <v>0</v>
      </c>
      <c r="T34">
        <v>0.2</v>
      </c>
      <c r="U34">
        <v>0.2</v>
      </c>
      <c r="V34">
        <v>0</v>
      </c>
      <c r="W34">
        <v>0.3</v>
      </c>
      <c r="X34">
        <v>0</v>
      </c>
      <c r="Y34" s="4">
        <f>+P34+N34+H34</f>
        <v>124.1</v>
      </c>
      <c r="Z34" s="19" t="str">
        <f>+IF(Y34=C34,"true",IF(ABS(Y34-C34)/C34&lt;0.01,"round","false"))</f>
        <v>true</v>
      </c>
      <c r="AA34" s="19">
        <f>SUM(Q34:V34)</f>
        <v>0.4</v>
      </c>
      <c r="AB34" s="20" t="str">
        <f>+IF(AA34=W34,"true",IF(ABS(AA34-W34)/W34&lt;0.01,"round","false"))</f>
        <v>false</v>
      </c>
      <c r="AC34">
        <f t="shared" si="5"/>
        <v>0</v>
      </c>
      <c r="AE34" s="18" t="s">
        <v>29</v>
      </c>
      <c r="AF34">
        <v>0</v>
      </c>
      <c r="AG34">
        <v>55.3</v>
      </c>
      <c r="AH34">
        <v>0</v>
      </c>
      <c r="AI34">
        <v>0</v>
      </c>
      <c r="AJ34">
        <v>0</v>
      </c>
      <c r="AK34" s="42">
        <f aca="true" t="shared" si="52" ref="AK34:AK39">+(AJ34-AJ27)/25</f>
        <v>0</v>
      </c>
      <c r="AL34">
        <v>0</v>
      </c>
      <c r="AM34" s="43">
        <f aca="true" t="shared" si="53" ref="AM34:AM39">IF(AJ34&gt;0,AL34/AJ34,0)</f>
        <v>0</v>
      </c>
      <c r="AN34" s="43">
        <f aca="true" t="shared" si="54" ref="AN34:AN39">+(AL34-AL27)/25</f>
        <v>0</v>
      </c>
      <c r="AO34">
        <v>1.1</v>
      </c>
      <c r="AP34">
        <v>11</v>
      </c>
      <c r="AQ34">
        <v>-0.027</v>
      </c>
      <c r="AR34">
        <v>0</v>
      </c>
      <c r="AS34">
        <v>0</v>
      </c>
      <c r="AT34">
        <v>55.3</v>
      </c>
      <c r="AU34">
        <v>0</v>
      </c>
      <c r="AV34">
        <v>0</v>
      </c>
      <c r="AW34">
        <v>0</v>
      </c>
      <c r="AX34">
        <v>0</v>
      </c>
      <c r="AY34">
        <v>0.2</v>
      </c>
      <c r="AZ34">
        <v>0</v>
      </c>
      <c r="BA34">
        <v>0.2</v>
      </c>
      <c r="BB34">
        <v>0</v>
      </c>
      <c r="BC34" s="4">
        <f>+AT34+AR34+AL34</f>
        <v>55.3</v>
      </c>
      <c r="BD34" s="19" t="str">
        <f>+IF(BC34=AG34,"true",IF(ABS(BC34-AG34)/AG34&lt;0.01,"round","false"))</f>
        <v>true</v>
      </c>
      <c r="BE34" s="19">
        <f>SUM(AU34:AZ34)</f>
        <v>0.2</v>
      </c>
      <c r="BF34" s="20" t="str">
        <f>+IF(BE34=BA34,"true",IF(ABS(BE34-BA34)/BA34&lt;0.01,"round","false"))</f>
        <v>true</v>
      </c>
      <c r="BI34" s="18" t="s">
        <v>29</v>
      </c>
      <c r="BJ34">
        <f aca="true" t="shared" si="55" ref="BJ34:BN38">+B34-AF34</f>
        <v>0</v>
      </c>
      <c r="BK34">
        <f t="shared" si="55"/>
        <v>68.8</v>
      </c>
      <c r="BL34">
        <f t="shared" si="55"/>
        <v>1.7</v>
      </c>
      <c r="BM34">
        <f t="shared" si="55"/>
        <v>0</v>
      </c>
      <c r="BN34">
        <f t="shared" si="55"/>
        <v>55.32</v>
      </c>
      <c r="BO34">
        <f aca="true" t="shared" si="56" ref="BO34:BO39">+(BN34-BN27)/25</f>
        <v>0.10159999999999997</v>
      </c>
      <c r="BP34">
        <f>+H34-AL34</f>
        <v>22.4</v>
      </c>
      <c r="BQ34" s="43">
        <f aca="true" t="shared" si="57" ref="BQ34:BQ39">IF(BN34&gt;0,BP34/BN34,0)</f>
        <v>0.4049168474331164</v>
      </c>
      <c r="BR34">
        <f aca="true" t="shared" si="58" ref="BR34:CE38">+K34-AO34</f>
        <v>100.9</v>
      </c>
      <c r="BS34">
        <f t="shared" si="58"/>
        <v>-11</v>
      </c>
      <c r="BT34">
        <f t="shared" si="58"/>
        <v>0.667</v>
      </c>
      <c r="BU34">
        <f t="shared" si="58"/>
        <v>0</v>
      </c>
      <c r="BV34">
        <f t="shared" si="58"/>
        <v>0</v>
      </c>
      <c r="BW34">
        <f t="shared" si="58"/>
        <v>46.400000000000006</v>
      </c>
      <c r="BX34">
        <f t="shared" si="58"/>
        <v>0</v>
      </c>
      <c r="BY34">
        <f t="shared" si="58"/>
        <v>0</v>
      </c>
      <c r="BZ34">
        <f t="shared" si="58"/>
        <v>0</v>
      </c>
      <c r="CA34">
        <f t="shared" si="58"/>
        <v>0.2</v>
      </c>
      <c r="CB34">
        <f t="shared" si="58"/>
        <v>0</v>
      </c>
      <c r="CC34">
        <f t="shared" si="58"/>
        <v>0</v>
      </c>
      <c r="CD34">
        <f t="shared" si="58"/>
        <v>0.09999999999999998</v>
      </c>
      <c r="CE34">
        <f t="shared" si="58"/>
        <v>0</v>
      </c>
      <c r="CF34" s="4">
        <f>+BW34+BU34+BP34</f>
        <v>68.80000000000001</v>
      </c>
      <c r="CG34" s="19" t="b">
        <f>CF34=BK34</f>
        <v>1</v>
      </c>
      <c r="CH34" s="19">
        <f>SUM(BX34:CC34)</f>
        <v>0.2</v>
      </c>
      <c r="CI34" s="20" t="b">
        <f>CH34=CD34</f>
        <v>0</v>
      </c>
      <c r="CJ34" s="78"/>
    </row>
    <row r="35" spans="1:88" ht="15">
      <c r="A35" s="18" t="s">
        <v>30</v>
      </c>
      <c r="B35">
        <v>0</v>
      </c>
      <c r="C35">
        <v>8.6</v>
      </c>
      <c r="D35">
        <v>9.5</v>
      </c>
      <c r="E35">
        <v>0.2</v>
      </c>
      <c r="F35">
        <v>3.77</v>
      </c>
      <c r="G35" s="42">
        <f t="shared" si="49"/>
        <v>0.06</v>
      </c>
      <c r="H35">
        <v>5.6</v>
      </c>
      <c r="I35" s="43">
        <f t="shared" si="50"/>
        <v>1.4854111405835542</v>
      </c>
      <c r="J35" s="43">
        <f t="shared" si="51"/>
        <v>0.204</v>
      </c>
      <c r="K35">
        <v>10.2</v>
      </c>
      <c r="L35">
        <v>0</v>
      </c>
      <c r="M35">
        <v>0.64</v>
      </c>
      <c r="N35">
        <v>0</v>
      </c>
      <c r="O35">
        <v>0</v>
      </c>
      <c r="P35">
        <v>2.9</v>
      </c>
      <c r="Q35">
        <v>0</v>
      </c>
      <c r="R35">
        <v>0</v>
      </c>
      <c r="S35">
        <v>0</v>
      </c>
      <c r="T35">
        <v>5</v>
      </c>
      <c r="U35">
        <v>0.8</v>
      </c>
      <c r="V35">
        <v>0</v>
      </c>
      <c r="W35">
        <v>5.8</v>
      </c>
      <c r="X35">
        <v>0</v>
      </c>
      <c r="Y35" s="22">
        <f>+P35+N35+H35</f>
        <v>8.5</v>
      </c>
      <c r="Z35" s="23" t="str">
        <f>+IF(Y35=C35,"true",IF(ABS(Y35-C35)/C35&lt;0.01,"round","false"))</f>
        <v>false</v>
      </c>
      <c r="AA35" s="23">
        <f>SUM(Q35:V35)</f>
        <v>5.8</v>
      </c>
      <c r="AB35" s="24" t="str">
        <f>+IF(AA35=W35,"true",IF(ABS(AA35-W35)/W35&lt;0.01,"round","false"))</f>
        <v>true</v>
      </c>
      <c r="AC35">
        <f t="shared" si="5"/>
        <v>-0.09999999999999964</v>
      </c>
      <c r="AE35" s="18" t="s">
        <v>30</v>
      </c>
      <c r="AF35">
        <v>0</v>
      </c>
      <c r="AG35">
        <v>1.1</v>
      </c>
      <c r="AH35">
        <v>0</v>
      </c>
      <c r="AI35">
        <v>0</v>
      </c>
      <c r="AJ35">
        <v>0</v>
      </c>
      <c r="AK35" s="42">
        <f t="shared" si="52"/>
        <v>0</v>
      </c>
      <c r="AL35">
        <v>0</v>
      </c>
      <c r="AM35" s="43">
        <f t="shared" si="53"/>
        <v>0</v>
      </c>
      <c r="AN35" s="43">
        <f t="shared" si="54"/>
        <v>0</v>
      </c>
      <c r="AO35">
        <v>1.6</v>
      </c>
      <c r="AP35">
        <v>2</v>
      </c>
      <c r="AQ35">
        <v>-0.016</v>
      </c>
      <c r="AR35">
        <v>0</v>
      </c>
      <c r="AS35">
        <v>0</v>
      </c>
      <c r="AT35">
        <v>1.1</v>
      </c>
      <c r="AU35">
        <v>0</v>
      </c>
      <c r="AV35">
        <v>0</v>
      </c>
      <c r="AW35">
        <v>0</v>
      </c>
      <c r="AX35">
        <v>9.1</v>
      </c>
      <c r="AY35">
        <v>1</v>
      </c>
      <c r="AZ35">
        <v>0</v>
      </c>
      <c r="BA35">
        <v>10.1</v>
      </c>
      <c r="BB35">
        <v>0</v>
      </c>
      <c r="BC35" s="22">
        <f>+AT35+AR35+AL35</f>
        <v>1.1</v>
      </c>
      <c r="BD35" s="23" t="str">
        <f>+IF(BC35=AG35,"true",IF(ABS(BC35-AG35)/AG35&lt;0.01,"round","false"))</f>
        <v>true</v>
      </c>
      <c r="BE35" s="23">
        <f>SUM(AU35:AZ35)</f>
        <v>10.1</v>
      </c>
      <c r="BF35" s="24" t="str">
        <f>+IF(BE35=BA35,"true",IF(ABS(BE35-BA35)/BA35&lt;0.01,"round","false"))</f>
        <v>true</v>
      </c>
      <c r="BI35" s="18" t="s">
        <v>30</v>
      </c>
      <c r="BJ35">
        <f t="shared" si="55"/>
        <v>0</v>
      </c>
      <c r="BK35">
        <f t="shared" si="55"/>
        <v>7.5</v>
      </c>
      <c r="BL35">
        <f t="shared" si="55"/>
        <v>9.5</v>
      </c>
      <c r="BM35">
        <f t="shared" si="55"/>
        <v>0.2</v>
      </c>
      <c r="BN35">
        <f t="shared" si="55"/>
        <v>3.77</v>
      </c>
      <c r="BO35">
        <f t="shared" si="56"/>
        <v>0.06</v>
      </c>
      <c r="BP35">
        <f>+H35-AL35</f>
        <v>5.6</v>
      </c>
      <c r="BQ35" s="43">
        <f t="shared" si="57"/>
        <v>1.4854111405835542</v>
      </c>
      <c r="BR35">
        <f t="shared" si="58"/>
        <v>8.6</v>
      </c>
      <c r="BS35">
        <f t="shared" si="58"/>
        <v>-2</v>
      </c>
      <c r="BT35">
        <f t="shared" si="58"/>
        <v>0.656</v>
      </c>
      <c r="BU35">
        <f t="shared" si="58"/>
        <v>0</v>
      </c>
      <c r="BV35">
        <f t="shared" si="58"/>
        <v>0</v>
      </c>
      <c r="BW35">
        <f t="shared" si="58"/>
        <v>1.7999999999999998</v>
      </c>
      <c r="BX35">
        <f t="shared" si="58"/>
        <v>0</v>
      </c>
      <c r="BY35">
        <f t="shared" si="58"/>
        <v>0</v>
      </c>
      <c r="BZ35">
        <f t="shared" si="58"/>
        <v>0</v>
      </c>
      <c r="CA35">
        <f t="shared" si="58"/>
        <v>-4.1</v>
      </c>
      <c r="CB35">
        <f t="shared" si="58"/>
        <v>-0.19999999999999996</v>
      </c>
      <c r="CC35">
        <f t="shared" si="58"/>
        <v>0</v>
      </c>
      <c r="CD35">
        <f t="shared" si="58"/>
        <v>-4.3</v>
      </c>
      <c r="CE35">
        <f t="shared" si="58"/>
        <v>0</v>
      </c>
      <c r="CF35" s="22">
        <f>+BW35+BU35+BP35</f>
        <v>7.3999999999999995</v>
      </c>
      <c r="CG35" s="23" t="b">
        <f>CF35=BK35</f>
        <v>0</v>
      </c>
      <c r="CH35" s="23">
        <f>SUM(BX35:CC35)</f>
        <v>-4.3</v>
      </c>
      <c r="CI35" s="24" t="b">
        <f>CH35=CD35</f>
        <v>1</v>
      </c>
      <c r="CJ35" s="78"/>
    </row>
    <row r="36" spans="1:88" ht="15">
      <c r="A36" s="18" t="s">
        <v>31</v>
      </c>
      <c r="B36">
        <v>0</v>
      </c>
      <c r="C36">
        <v>239.3</v>
      </c>
      <c r="D36">
        <v>3.1</v>
      </c>
      <c r="E36">
        <v>0.8</v>
      </c>
      <c r="F36">
        <v>184.93</v>
      </c>
      <c r="G36" s="42">
        <f t="shared" si="49"/>
        <v>0.5039999999999998</v>
      </c>
      <c r="H36">
        <v>56.4</v>
      </c>
      <c r="I36" s="43">
        <f t="shared" si="50"/>
        <v>0.30498026280214136</v>
      </c>
      <c r="J36" s="43">
        <f t="shared" si="51"/>
        <v>1.7719999999999998</v>
      </c>
      <c r="K36">
        <v>335.7</v>
      </c>
      <c r="L36">
        <v>0</v>
      </c>
      <c r="M36">
        <v>0.64</v>
      </c>
      <c r="N36">
        <v>0</v>
      </c>
      <c r="O36">
        <v>0</v>
      </c>
      <c r="P36">
        <v>182.5</v>
      </c>
      <c r="Q36">
        <v>13</v>
      </c>
      <c r="R36">
        <v>0</v>
      </c>
      <c r="S36">
        <v>0</v>
      </c>
      <c r="T36">
        <v>70.1</v>
      </c>
      <c r="U36">
        <v>23.7</v>
      </c>
      <c r="V36">
        <v>0</v>
      </c>
      <c r="W36">
        <v>106.3</v>
      </c>
      <c r="X36">
        <v>0</v>
      </c>
      <c r="Y36" s="22">
        <f>+P36+N36+H36</f>
        <v>238.9</v>
      </c>
      <c r="Z36" s="23" t="str">
        <f>+IF(Y36=C36,"true",IF(ABS(Y36-C36)/C36&lt;0.01,"round","false"))</f>
        <v>round</v>
      </c>
      <c r="AA36" s="23">
        <f>SUM(Q36:V36)</f>
        <v>106.8</v>
      </c>
      <c r="AB36" s="24" t="str">
        <f>+IF(AA36=W36,"true",IF(ABS(AA36-W36)/W36&lt;0.01,"round","false"))</f>
        <v>round</v>
      </c>
      <c r="AC36">
        <f t="shared" si="5"/>
        <v>-0.4000000000000057</v>
      </c>
      <c r="AE36" s="18" t="s">
        <v>31</v>
      </c>
      <c r="AF36">
        <v>0</v>
      </c>
      <c r="AG36">
        <v>104.9</v>
      </c>
      <c r="AH36">
        <v>0</v>
      </c>
      <c r="AI36">
        <v>-0.02</v>
      </c>
      <c r="AJ36">
        <v>0</v>
      </c>
      <c r="AK36" s="42">
        <f t="shared" si="52"/>
        <v>0</v>
      </c>
      <c r="AL36">
        <v>0</v>
      </c>
      <c r="AM36" s="43">
        <f t="shared" si="53"/>
        <v>0</v>
      </c>
      <c r="AN36" s="43">
        <f t="shared" si="54"/>
        <v>0</v>
      </c>
      <c r="AO36">
        <v>10</v>
      </c>
      <c r="AP36">
        <v>7</v>
      </c>
      <c r="AQ36">
        <v>-0.033</v>
      </c>
      <c r="AR36">
        <v>0</v>
      </c>
      <c r="AS36">
        <v>0</v>
      </c>
      <c r="AT36">
        <v>105</v>
      </c>
      <c r="AU36">
        <v>14.5</v>
      </c>
      <c r="AV36">
        <v>0</v>
      </c>
      <c r="AW36">
        <v>0</v>
      </c>
      <c r="AX36">
        <v>91.1</v>
      </c>
      <c r="AY36">
        <v>27.6</v>
      </c>
      <c r="AZ36">
        <v>0</v>
      </c>
      <c r="BA36">
        <v>133.2</v>
      </c>
      <c r="BB36">
        <v>0</v>
      </c>
      <c r="BC36" s="22">
        <f>+AT36+AR36+AL36</f>
        <v>105</v>
      </c>
      <c r="BD36" s="23" t="str">
        <f>+IF(BC36=AG36,"true",IF(ABS(BC36-AG36)/AG36&lt;0.01,"round","false"))</f>
        <v>round</v>
      </c>
      <c r="BE36" s="23">
        <f>SUM(AU36:AZ36)</f>
        <v>133.2</v>
      </c>
      <c r="BF36" s="24" t="str">
        <f>+IF(BE36=BA36,"true",IF(ABS(BE36-BA36)/BA36&lt;0.01,"round","false"))</f>
        <v>true</v>
      </c>
      <c r="BI36" s="18" t="s">
        <v>31</v>
      </c>
      <c r="BJ36">
        <f t="shared" si="55"/>
        <v>0</v>
      </c>
      <c r="BK36">
        <f t="shared" si="55"/>
        <v>134.4</v>
      </c>
      <c r="BL36">
        <f t="shared" si="55"/>
        <v>3.1</v>
      </c>
      <c r="BM36">
        <f t="shared" si="55"/>
        <v>0.8200000000000001</v>
      </c>
      <c r="BN36">
        <f t="shared" si="55"/>
        <v>184.93</v>
      </c>
      <c r="BO36">
        <f t="shared" si="56"/>
        <v>0.5039999999999998</v>
      </c>
      <c r="BP36">
        <f>+H36-AL36</f>
        <v>56.4</v>
      </c>
      <c r="BQ36" s="43">
        <f t="shared" si="57"/>
        <v>0.30498026280214136</v>
      </c>
      <c r="BR36">
        <f t="shared" si="58"/>
        <v>325.7</v>
      </c>
      <c r="BS36">
        <f t="shared" si="58"/>
        <v>-7</v>
      </c>
      <c r="BT36">
        <f t="shared" si="58"/>
        <v>0.673</v>
      </c>
      <c r="BU36">
        <f t="shared" si="58"/>
        <v>0</v>
      </c>
      <c r="BV36">
        <f t="shared" si="58"/>
        <v>0</v>
      </c>
      <c r="BW36">
        <f t="shared" si="58"/>
        <v>77.5</v>
      </c>
      <c r="BX36">
        <f t="shared" si="58"/>
        <v>-1.5</v>
      </c>
      <c r="BY36">
        <f t="shared" si="58"/>
        <v>0</v>
      </c>
      <c r="BZ36">
        <f t="shared" si="58"/>
        <v>0</v>
      </c>
      <c r="CA36">
        <f t="shared" si="58"/>
        <v>-21</v>
      </c>
      <c r="CB36">
        <f t="shared" si="58"/>
        <v>-3.900000000000002</v>
      </c>
      <c r="CC36">
        <f t="shared" si="58"/>
        <v>0</v>
      </c>
      <c r="CD36">
        <f t="shared" si="58"/>
        <v>-26.89999999999999</v>
      </c>
      <c r="CE36">
        <f t="shared" si="58"/>
        <v>0</v>
      </c>
      <c r="CF36" s="22">
        <f>+BW36+BU36+BP36</f>
        <v>133.9</v>
      </c>
      <c r="CG36" s="23" t="b">
        <f>CF36=BK36</f>
        <v>0</v>
      </c>
      <c r="CH36" s="23">
        <f>SUM(BX36:CC36)</f>
        <v>-26.400000000000002</v>
      </c>
      <c r="CI36" s="24" t="b">
        <f>CH36=CD36</f>
        <v>0</v>
      </c>
      <c r="CJ36" s="78"/>
    </row>
    <row r="37" spans="1:88" ht="15">
      <c r="A37" s="18" t="s">
        <v>32</v>
      </c>
      <c r="B37">
        <v>0</v>
      </c>
      <c r="C37">
        <v>81</v>
      </c>
      <c r="D37">
        <v>10</v>
      </c>
      <c r="E37">
        <v>2</v>
      </c>
      <c r="F37">
        <v>67.25</v>
      </c>
      <c r="G37" s="42">
        <f t="shared" si="49"/>
        <v>0.6416</v>
      </c>
      <c r="H37">
        <v>43.5</v>
      </c>
      <c r="I37" s="43">
        <f t="shared" si="50"/>
        <v>0.6468401486988847</v>
      </c>
      <c r="J37" s="43">
        <f t="shared" si="51"/>
        <v>1.4</v>
      </c>
      <c r="K37">
        <v>121.8</v>
      </c>
      <c r="L37">
        <v>0</v>
      </c>
      <c r="M37">
        <v>0.67</v>
      </c>
      <c r="N37">
        <v>0</v>
      </c>
      <c r="O37">
        <v>0</v>
      </c>
      <c r="P37">
        <v>37</v>
      </c>
      <c r="Q37">
        <v>6.5</v>
      </c>
      <c r="R37">
        <v>0</v>
      </c>
      <c r="S37">
        <v>0</v>
      </c>
      <c r="T37">
        <v>26</v>
      </c>
      <c r="U37">
        <v>2.4</v>
      </c>
      <c r="V37">
        <v>0</v>
      </c>
      <c r="W37">
        <v>35</v>
      </c>
      <c r="X37">
        <v>0</v>
      </c>
      <c r="Y37" s="22">
        <f>+P37+N37+H37</f>
        <v>80.5</v>
      </c>
      <c r="Z37" s="23" t="str">
        <f>+IF(Y37=C37,"true",IF(ABS(Y37-C37)/C37&lt;0.01,"round","false"))</f>
        <v>round</v>
      </c>
      <c r="AA37" s="23">
        <f>SUM(Q37:V37)</f>
        <v>34.9</v>
      </c>
      <c r="AB37" s="24" t="str">
        <f>+IF(AA37=W37,"true",IF(ABS(AA37-W37)/W37&lt;0.01,"round","false"))</f>
        <v>round</v>
      </c>
      <c r="AC37">
        <f t="shared" si="5"/>
        <v>-0.5</v>
      </c>
      <c r="AE37" s="18" t="s">
        <v>32</v>
      </c>
      <c r="AF37">
        <v>0</v>
      </c>
      <c r="AG37">
        <v>23.9</v>
      </c>
      <c r="AH37">
        <v>0</v>
      </c>
      <c r="AI37">
        <v>0.07</v>
      </c>
      <c r="AJ37">
        <v>2.18</v>
      </c>
      <c r="AK37" s="42">
        <f t="shared" si="52"/>
        <v>0.07680000000000001</v>
      </c>
      <c r="AL37">
        <v>0.4</v>
      </c>
      <c r="AM37" s="43">
        <f t="shared" si="53"/>
        <v>0.1834862385321101</v>
      </c>
      <c r="AN37" s="43">
        <f t="shared" si="54"/>
        <v>0.012000000000000002</v>
      </c>
      <c r="AO37">
        <v>13.9</v>
      </c>
      <c r="AP37">
        <v>2</v>
      </c>
      <c r="AQ37">
        <v>0.001</v>
      </c>
      <c r="AR37">
        <v>0</v>
      </c>
      <c r="AS37">
        <v>0</v>
      </c>
      <c r="AT37">
        <v>23.5</v>
      </c>
      <c r="AU37">
        <v>7.7</v>
      </c>
      <c r="AV37">
        <v>0</v>
      </c>
      <c r="AW37">
        <v>0</v>
      </c>
      <c r="AX37">
        <v>48.4</v>
      </c>
      <c r="AY37">
        <v>3.1</v>
      </c>
      <c r="AZ37">
        <v>0</v>
      </c>
      <c r="BA37">
        <v>59.2</v>
      </c>
      <c r="BB37">
        <v>0</v>
      </c>
      <c r="BC37" s="22">
        <f>+AT37+AR37+AL37</f>
        <v>23.9</v>
      </c>
      <c r="BD37" s="23" t="str">
        <f>+IF(BC37=AG37,"true",IF(ABS(BC37-AG37)/AG37&lt;0.01,"round","false"))</f>
        <v>true</v>
      </c>
      <c r="BE37" s="23">
        <f>SUM(AU37:AZ37)</f>
        <v>59.2</v>
      </c>
      <c r="BF37" s="24" t="str">
        <f>+IF(BE37=BA37,"true",IF(ABS(BE37-BA37)/BA37&lt;0.01,"round","false"))</f>
        <v>true</v>
      </c>
      <c r="BI37" s="18" t="s">
        <v>32</v>
      </c>
      <c r="BJ37">
        <f t="shared" si="55"/>
        <v>0</v>
      </c>
      <c r="BK37">
        <f t="shared" si="55"/>
        <v>57.1</v>
      </c>
      <c r="BL37">
        <f t="shared" si="55"/>
        <v>10</v>
      </c>
      <c r="BM37">
        <f t="shared" si="55"/>
        <v>1.93</v>
      </c>
      <c r="BN37">
        <f t="shared" si="55"/>
        <v>65.07</v>
      </c>
      <c r="BO37">
        <f t="shared" si="56"/>
        <v>0.5647999999999996</v>
      </c>
      <c r="BP37">
        <f>+H37-AL37</f>
        <v>43.1</v>
      </c>
      <c r="BQ37" s="43">
        <f t="shared" si="57"/>
        <v>0.6623636084216998</v>
      </c>
      <c r="BR37">
        <f t="shared" si="58"/>
        <v>107.89999999999999</v>
      </c>
      <c r="BS37">
        <f t="shared" si="58"/>
        <v>-2</v>
      </c>
      <c r="BT37">
        <f t="shared" si="58"/>
        <v>0.669</v>
      </c>
      <c r="BU37">
        <f t="shared" si="58"/>
        <v>0</v>
      </c>
      <c r="BV37">
        <f t="shared" si="58"/>
        <v>0</v>
      </c>
      <c r="BW37">
        <f t="shared" si="58"/>
        <v>13.5</v>
      </c>
      <c r="BX37">
        <f t="shared" si="58"/>
        <v>-1.2000000000000002</v>
      </c>
      <c r="BY37">
        <f t="shared" si="58"/>
        <v>0</v>
      </c>
      <c r="BZ37">
        <f t="shared" si="58"/>
        <v>0</v>
      </c>
      <c r="CA37">
        <f t="shared" si="58"/>
        <v>-22.4</v>
      </c>
      <c r="CB37">
        <f t="shared" si="58"/>
        <v>-0.7000000000000002</v>
      </c>
      <c r="CC37">
        <f t="shared" si="58"/>
        <v>0</v>
      </c>
      <c r="CD37">
        <f t="shared" si="58"/>
        <v>-24.200000000000003</v>
      </c>
      <c r="CE37">
        <f t="shared" si="58"/>
        <v>0</v>
      </c>
      <c r="CF37" s="22">
        <f>+BW37+BU37+BP37</f>
        <v>56.6</v>
      </c>
      <c r="CG37" s="23" t="b">
        <f>CF37=BK37</f>
        <v>0</v>
      </c>
      <c r="CH37" s="23">
        <f>SUM(BX37:CC37)</f>
        <v>-24.299999999999997</v>
      </c>
      <c r="CI37" s="24" t="b">
        <f>CH37=CD37</f>
        <v>0</v>
      </c>
      <c r="CJ37" s="78"/>
    </row>
    <row r="38" spans="1:87" ht="15.75" thickBot="1">
      <c r="A38" s="18" t="s">
        <v>90</v>
      </c>
      <c r="B38">
        <v>0</v>
      </c>
      <c r="C38">
        <v>254</v>
      </c>
      <c r="D38">
        <v>10.4</v>
      </c>
      <c r="E38">
        <v>0.9</v>
      </c>
      <c r="F38" s="46">
        <v>1052.33</v>
      </c>
      <c r="G38" s="42">
        <f t="shared" si="49"/>
        <v>4.863999999999996</v>
      </c>
      <c r="H38">
        <v>25.1</v>
      </c>
      <c r="I38" s="43">
        <f t="shared" si="50"/>
        <v>0.023851833550312167</v>
      </c>
      <c r="J38" s="43">
        <f t="shared" si="51"/>
        <v>0.7240000000000001</v>
      </c>
      <c r="K38">
        <v>2439.7</v>
      </c>
      <c r="L38">
        <v>0</v>
      </c>
      <c r="M38">
        <v>0.66</v>
      </c>
      <c r="N38">
        <v>0</v>
      </c>
      <c r="O38">
        <v>0</v>
      </c>
      <c r="P38">
        <v>228.7</v>
      </c>
      <c r="Q38">
        <v>0.2</v>
      </c>
      <c r="R38">
        <v>0</v>
      </c>
      <c r="S38">
        <v>0</v>
      </c>
      <c r="T38">
        <v>15.3</v>
      </c>
      <c r="U38">
        <v>5.1</v>
      </c>
      <c r="V38">
        <v>0</v>
      </c>
      <c r="W38">
        <v>20.6</v>
      </c>
      <c r="X38">
        <v>0</v>
      </c>
      <c r="Y38" s="9">
        <f>+P38+N38+H38</f>
        <v>253.79999999999998</v>
      </c>
      <c r="Z38" s="10" t="str">
        <f>+IF(Y38=C38,"true",IF(ABS(Y38-C38)/C38&lt;0.01,"round","false"))</f>
        <v>round</v>
      </c>
      <c r="AA38" s="10">
        <f>SUM(Q38:V38)</f>
        <v>20.6</v>
      </c>
      <c r="AB38" s="21" t="str">
        <f>+IF(AA38=W38,"true",IF(ABS(AA38-W38)/W38&lt;0.01,"round","false"))</f>
        <v>true</v>
      </c>
      <c r="AC38">
        <f t="shared" si="5"/>
        <v>-0.20000000000001705</v>
      </c>
      <c r="AE38" s="18" t="s">
        <v>90</v>
      </c>
      <c r="AF38">
        <v>0</v>
      </c>
      <c r="AG38">
        <v>305.9</v>
      </c>
      <c r="AH38">
        <v>49.6</v>
      </c>
      <c r="AI38">
        <v>-0.02</v>
      </c>
      <c r="AJ38" s="46">
        <v>115.02</v>
      </c>
      <c r="AK38" s="42">
        <f t="shared" si="52"/>
        <v>1.5475999999999999</v>
      </c>
      <c r="AL38">
        <v>1.2</v>
      </c>
      <c r="AM38" s="43">
        <f t="shared" si="53"/>
        <v>0.010432968179447054</v>
      </c>
      <c r="AN38" s="43">
        <f t="shared" si="54"/>
        <v>0.032</v>
      </c>
      <c r="AO38">
        <v>422.4</v>
      </c>
      <c r="AP38">
        <v>3</v>
      </c>
      <c r="AQ38">
        <v>-0.01</v>
      </c>
      <c r="AR38">
        <v>0</v>
      </c>
      <c r="AS38">
        <v>0</v>
      </c>
      <c r="AT38">
        <v>175.9</v>
      </c>
      <c r="AU38">
        <v>0.2</v>
      </c>
      <c r="AV38">
        <v>0</v>
      </c>
      <c r="AW38">
        <v>0</v>
      </c>
      <c r="AX38">
        <v>18.9</v>
      </c>
      <c r="AY38">
        <v>5.9</v>
      </c>
      <c r="AZ38">
        <v>0</v>
      </c>
      <c r="BA38">
        <v>25</v>
      </c>
      <c r="BB38">
        <v>0</v>
      </c>
      <c r="BC38" s="9">
        <f>+AT38+AR38+AL38</f>
        <v>177.1</v>
      </c>
      <c r="BD38" s="10" t="str">
        <f>+IF(BC38=AG38,"true",IF(ABS(BC38-AG38)/AG38&lt;0.01,"round","false"))</f>
        <v>false</v>
      </c>
      <c r="BE38" s="10">
        <f>SUM(AU38:AZ38)</f>
        <v>25</v>
      </c>
      <c r="BF38" s="21" t="str">
        <f>+IF(BE38=BA38,"true",IF(ABS(BE38-BA38)/BA38&lt;0.01,"round","false"))</f>
        <v>true</v>
      </c>
      <c r="BI38" s="18" t="s">
        <v>90</v>
      </c>
      <c r="BJ38">
        <f t="shared" si="55"/>
        <v>0</v>
      </c>
      <c r="BK38">
        <f t="shared" si="55"/>
        <v>-51.89999999999998</v>
      </c>
      <c r="BL38">
        <f t="shared" si="55"/>
        <v>-39.2</v>
      </c>
      <c r="BM38">
        <f t="shared" si="55"/>
        <v>0.92</v>
      </c>
      <c r="BN38">
        <f t="shared" si="55"/>
        <v>937.31</v>
      </c>
      <c r="BO38">
        <f t="shared" si="56"/>
        <v>3.316399999999999</v>
      </c>
      <c r="BP38">
        <f>+H38-AL38</f>
        <v>23.900000000000002</v>
      </c>
      <c r="BQ38" s="43">
        <f t="shared" si="57"/>
        <v>0.02549850102954199</v>
      </c>
      <c r="BR38">
        <f t="shared" si="58"/>
        <v>2017.2999999999997</v>
      </c>
      <c r="BS38">
        <f t="shared" si="58"/>
        <v>-3</v>
      </c>
      <c r="BT38">
        <f t="shared" si="58"/>
        <v>0.67</v>
      </c>
      <c r="BU38">
        <f t="shared" si="58"/>
        <v>0</v>
      </c>
      <c r="BV38">
        <f t="shared" si="58"/>
        <v>0</v>
      </c>
      <c r="BW38">
        <f t="shared" si="58"/>
        <v>52.79999999999998</v>
      </c>
      <c r="BX38">
        <f t="shared" si="58"/>
        <v>0</v>
      </c>
      <c r="BY38">
        <f t="shared" si="58"/>
        <v>0</v>
      </c>
      <c r="BZ38">
        <f t="shared" si="58"/>
        <v>0</v>
      </c>
      <c r="CA38">
        <f t="shared" si="58"/>
        <v>-3.599999999999998</v>
      </c>
      <c r="CB38">
        <f t="shared" si="58"/>
        <v>-0.8000000000000007</v>
      </c>
      <c r="CC38">
        <f t="shared" si="58"/>
        <v>0</v>
      </c>
      <c r="CD38">
        <f t="shared" si="58"/>
        <v>-4.399999999999999</v>
      </c>
      <c r="CE38">
        <f t="shared" si="58"/>
        <v>0</v>
      </c>
      <c r="CF38" s="9">
        <f>+BW38+BU38+BP38</f>
        <v>76.69999999999999</v>
      </c>
      <c r="CG38" s="10" t="b">
        <f>CF38=BK38</f>
        <v>0</v>
      </c>
      <c r="CH38" s="10">
        <f>SUM(BX38:CC38)</f>
        <v>-4.399999999999999</v>
      </c>
      <c r="CI38" s="21" t="b">
        <f>CH38=CD38</f>
        <v>1</v>
      </c>
    </row>
    <row r="39" spans="1:87" ht="15.75" thickBot="1">
      <c r="A39" s="17" t="s">
        <v>34</v>
      </c>
      <c r="B39" s="12">
        <f aca="true" t="shared" si="59" ref="B39:Y39">SUM(B34:B38)</f>
        <v>0</v>
      </c>
      <c r="C39" s="12">
        <f t="shared" si="59"/>
        <v>707</v>
      </c>
      <c r="D39" s="12">
        <f t="shared" si="59"/>
        <v>34.699999999999996</v>
      </c>
      <c r="E39" s="12">
        <f t="shared" si="59"/>
        <v>3.9</v>
      </c>
      <c r="F39" s="12">
        <f t="shared" si="59"/>
        <v>1363.6</v>
      </c>
      <c r="G39" s="42">
        <f t="shared" si="49"/>
        <v>6.17119999999999</v>
      </c>
      <c r="H39" s="12">
        <f t="shared" si="59"/>
        <v>153</v>
      </c>
      <c r="I39" s="43">
        <f t="shared" si="50"/>
        <v>0.1122029920797888</v>
      </c>
      <c r="J39" s="43">
        <f t="shared" si="51"/>
        <v>4.816</v>
      </c>
      <c r="K39" s="12">
        <f t="shared" si="59"/>
        <v>3009.3999999999996</v>
      </c>
      <c r="L39" s="12">
        <f t="shared" si="59"/>
        <v>0</v>
      </c>
      <c r="M39" s="12">
        <f t="shared" si="59"/>
        <v>3.25</v>
      </c>
      <c r="N39" s="12">
        <f t="shared" si="59"/>
        <v>0</v>
      </c>
      <c r="O39" s="12">
        <f t="shared" si="59"/>
        <v>0</v>
      </c>
      <c r="P39" s="12">
        <f t="shared" si="59"/>
        <v>552.8</v>
      </c>
      <c r="Q39" s="12">
        <f t="shared" si="59"/>
        <v>19.7</v>
      </c>
      <c r="R39" s="12">
        <f t="shared" si="59"/>
        <v>0</v>
      </c>
      <c r="S39" s="12">
        <f t="shared" si="59"/>
        <v>0</v>
      </c>
      <c r="T39" s="12">
        <f t="shared" si="59"/>
        <v>116.6</v>
      </c>
      <c r="U39" s="12">
        <f t="shared" si="59"/>
        <v>32.199999999999996</v>
      </c>
      <c r="V39" s="12">
        <f t="shared" si="59"/>
        <v>0</v>
      </c>
      <c r="W39" s="12">
        <f t="shared" si="59"/>
        <v>167.99999999999997</v>
      </c>
      <c r="X39" s="33">
        <f t="shared" si="59"/>
        <v>0</v>
      </c>
      <c r="Y39" s="34">
        <f t="shared" si="59"/>
        <v>705.8</v>
      </c>
      <c r="Z39" s="12"/>
      <c r="AA39" s="12">
        <f>SUM(AA34:AA38)</f>
        <v>168.5</v>
      </c>
      <c r="AB39" s="33"/>
      <c r="AE39" s="17" t="s">
        <v>34</v>
      </c>
      <c r="AF39" s="12">
        <f aca="true" t="shared" si="60" ref="AF39:BC39">SUM(AF34:AF38)</f>
        <v>0</v>
      </c>
      <c r="AG39" s="12">
        <f t="shared" si="60"/>
        <v>491.1</v>
      </c>
      <c r="AH39" s="12">
        <f t="shared" si="60"/>
        <v>49.6</v>
      </c>
      <c r="AI39" s="12">
        <f t="shared" si="60"/>
        <v>0.030000000000000002</v>
      </c>
      <c r="AJ39" s="12">
        <f t="shared" si="60"/>
        <v>117.2</v>
      </c>
      <c r="AK39" s="42">
        <f t="shared" si="52"/>
        <v>1.6244</v>
      </c>
      <c r="AL39" s="12">
        <f t="shared" si="60"/>
        <v>1.6</v>
      </c>
      <c r="AM39" s="43">
        <f t="shared" si="53"/>
        <v>0.013651877133105802</v>
      </c>
      <c r="AN39" s="43">
        <f t="shared" si="54"/>
        <v>0.044000000000000004</v>
      </c>
      <c r="AO39" s="12">
        <f t="shared" si="60"/>
        <v>449</v>
      </c>
      <c r="AP39" s="12">
        <f t="shared" si="60"/>
        <v>25</v>
      </c>
      <c r="AQ39" s="12">
        <f t="shared" si="60"/>
        <v>-0.08499999999999999</v>
      </c>
      <c r="AR39" s="12">
        <f t="shared" si="60"/>
        <v>0</v>
      </c>
      <c r="AS39" s="12">
        <f t="shared" si="60"/>
        <v>0</v>
      </c>
      <c r="AT39" s="12">
        <f t="shared" si="60"/>
        <v>360.8</v>
      </c>
      <c r="AU39" s="12">
        <f t="shared" si="60"/>
        <v>22.4</v>
      </c>
      <c r="AV39" s="12">
        <f t="shared" si="60"/>
        <v>0</v>
      </c>
      <c r="AW39" s="12">
        <f t="shared" si="60"/>
        <v>0</v>
      </c>
      <c r="AX39" s="12">
        <f t="shared" si="60"/>
        <v>167.5</v>
      </c>
      <c r="AY39" s="12">
        <f t="shared" si="60"/>
        <v>37.800000000000004</v>
      </c>
      <c r="AZ39" s="12">
        <f t="shared" si="60"/>
        <v>0</v>
      </c>
      <c r="BA39" s="12">
        <f t="shared" si="60"/>
        <v>227.7</v>
      </c>
      <c r="BB39" s="33">
        <f t="shared" si="60"/>
        <v>0</v>
      </c>
      <c r="BC39" s="34">
        <f t="shared" si="60"/>
        <v>362.4</v>
      </c>
      <c r="BD39" s="12"/>
      <c r="BE39" s="12">
        <f>SUM(BE34:BE38)</f>
        <v>227.7</v>
      </c>
      <c r="BF39" s="33"/>
      <c r="BI39" s="17" t="s">
        <v>34</v>
      </c>
      <c r="BJ39" s="12">
        <f aca="true" t="shared" si="61" ref="BJ39:CF39">SUM(BJ34:BJ38)</f>
        <v>0</v>
      </c>
      <c r="BK39" s="12">
        <f t="shared" si="61"/>
        <v>215.90000000000003</v>
      </c>
      <c r="BL39" s="12">
        <f t="shared" si="61"/>
        <v>-14.900000000000006</v>
      </c>
      <c r="BM39" s="12">
        <f t="shared" si="61"/>
        <v>3.87</v>
      </c>
      <c r="BN39" s="47">
        <f t="shared" si="61"/>
        <v>1246.4</v>
      </c>
      <c r="BO39">
        <f t="shared" si="56"/>
        <v>4.546800000000003</v>
      </c>
      <c r="BP39" s="12">
        <f t="shared" si="61"/>
        <v>151.4</v>
      </c>
      <c r="BQ39" s="43">
        <f t="shared" si="57"/>
        <v>0.12146983311938382</v>
      </c>
      <c r="BR39" s="12">
        <f t="shared" si="61"/>
        <v>2560.3999999999996</v>
      </c>
      <c r="BS39" s="12">
        <f t="shared" si="61"/>
        <v>-25</v>
      </c>
      <c r="BT39" s="12">
        <f t="shared" si="61"/>
        <v>3.335</v>
      </c>
      <c r="BU39" s="12">
        <f t="shared" si="61"/>
        <v>0</v>
      </c>
      <c r="BV39" s="12">
        <f t="shared" si="61"/>
        <v>0</v>
      </c>
      <c r="BW39" s="12">
        <f t="shared" si="61"/>
        <v>191.99999999999997</v>
      </c>
      <c r="BX39" s="12">
        <f t="shared" si="61"/>
        <v>-2.7</v>
      </c>
      <c r="BY39" s="12">
        <f t="shared" si="61"/>
        <v>0</v>
      </c>
      <c r="BZ39" s="12">
        <f t="shared" si="61"/>
        <v>0</v>
      </c>
      <c r="CA39" s="12">
        <f t="shared" si="61"/>
        <v>-50.89999999999999</v>
      </c>
      <c r="CB39" s="12">
        <f t="shared" si="61"/>
        <v>-5.600000000000003</v>
      </c>
      <c r="CC39" s="12">
        <f t="shared" si="61"/>
        <v>0</v>
      </c>
      <c r="CD39" s="12">
        <f t="shared" si="61"/>
        <v>-59.699999999999996</v>
      </c>
      <c r="CE39" s="33">
        <f t="shared" si="61"/>
        <v>0</v>
      </c>
      <c r="CF39" s="34">
        <f t="shared" si="61"/>
        <v>343.40000000000003</v>
      </c>
      <c r="CG39" s="12"/>
      <c r="CH39" s="12">
        <f>SUM(CH34:CH38)</f>
        <v>-59.199999999999996</v>
      </c>
      <c r="CI39" s="33"/>
    </row>
    <row r="40" spans="1:87" ht="15.75" thickBot="1">
      <c r="A40" s="40" t="s">
        <v>95</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D40" s="40"/>
      <c r="AE40" s="40" t="s">
        <v>103</v>
      </c>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t="s">
        <v>109</v>
      </c>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row>
    <row r="41" spans="1:87" ht="15">
      <c r="A41" s="18" t="s">
        <v>29</v>
      </c>
      <c r="B41">
        <v>0</v>
      </c>
      <c r="C41">
        <v>295.4</v>
      </c>
      <c r="D41">
        <v>2</v>
      </c>
      <c r="E41">
        <v>0</v>
      </c>
      <c r="F41">
        <v>58.22</v>
      </c>
      <c r="G41" s="42">
        <f aca="true" t="shared" si="62" ref="G41:G46">+(F41-F34)/25</f>
        <v>0.11599999999999994</v>
      </c>
      <c r="H41">
        <v>58</v>
      </c>
      <c r="I41" s="43">
        <f aca="true" t="shared" si="63" ref="I41:I46">IF(F41&gt;0,H41/F41,0)</f>
        <v>0.996221229817932</v>
      </c>
      <c r="J41" s="43">
        <f aca="true" t="shared" si="64" ref="J41:J46">+(H41-H34)/25</f>
        <v>1.4240000000000002</v>
      </c>
      <c r="K41">
        <v>92.4</v>
      </c>
      <c r="L41">
        <v>0</v>
      </c>
      <c r="M41">
        <v>0.99</v>
      </c>
      <c r="N41">
        <v>0</v>
      </c>
      <c r="O41">
        <v>0</v>
      </c>
      <c r="P41">
        <v>237.4</v>
      </c>
      <c r="Q41">
        <v>0</v>
      </c>
      <c r="R41">
        <v>0</v>
      </c>
      <c r="S41">
        <v>0</v>
      </c>
      <c r="T41">
        <v>0.5</v>
      </c>
      <c r="U41">
        <v>0.3</v>
      </c>
      <c r="V41">
        <v>0</v>
      </c>
      <c r="W41">
        <v>0.8</v>
      </c>
      <c r="X41">
        <v>0</v>
      </c>
      <c r="Y41" s="4">
        <f>+P41+N41+H41</f>
        <v>295.4</v>
      </c>
      <c r="Z41" s="19" t="str">
        <f>+IF(Y41=C41,"true",IF(ABS(Y41-C41)/C41&lt;0.01,"round","false"))</f>
        <v>true</v>
      </c>
      <c r="AA41" s="19">
        <f>SUM(Q41:V41)</f>
        <v>0.8</v>
      </c>
      <c r="AB41" s="20" t="str">
        <f>+IF(AA41=W41,"true",IF(ABS(AA41-W41)/W41&lt;0.01,"round","false"))</f>
        <v>true</v>
      </c>
      <c r="AC41">
        <f t="shared" si="5"/>
        <v>0</v>
      </c>
      <c r="AE41" s="18" t="s">
        <v>29</v>
      </c>
      <c r="AF41">
        <v>0</v>
      </c>
      <c r="AG41">
        <v>121.4</v>
      </c>
      <c r="AH41">
        <v>0</v>
      </c>
      <c r="AI41">
        <v>0</v>
      </c>
      <c r="AJ41">
        <v>0</v>
      </c>
      <c r="AK41" s="42">
        <f aca="true" t="shared" si="65" ref="AK41:AK46">+(AJ41-AJ34)/25</f>
        <v>0</v>
      </c>
      <c r="AL41">
        <v>0</v>
      </c>
      <c r="AM41" s="43">
        <f aca="true" t="shared" si="66" ref="AM41:AM46">IF(AJ41&gt;0,AL41/AJ41,0)</f>
        <v>0</v>
      </c>
      <c r="AN41" s="43">
        <f aca="true" t="shared" si="67" ref="AN41:AN46">+(AL41-AL34)/25</f>
        <v>0</v>
      </c>
      <c r="AO41">
        <v>1</v>
      </c>
      <c r="AP41">
        <v>11</v>
      </c>
      <c r="AQ41">
        <v>-0.036</v>
      </c>
      <c r="AR41">
        <v>0</v>
      </c>
      <c r="AS41">
        <v>0</v>
      </c>
      <c r="AT41">
        <v>121.4</v>
      </c>
      <c r="AU41">
        <v>0</v>
      </c>
      <c r="AV41">
        <v>0</v>
      </c>
      <c r="AW41">
        <v>0</v>
      </c>
      <c r="AX41">
        <v>0</v>
      </c>
      <c r="AY41">
        <v>0.5</v>
      </c>
      <c r="AZ41">
        <v>0</v>
      </c>
      <c r="BA41">
        <v>0.5</v>
      </c>
      <c r="BB41">
        <v>0</v>
      </c>
      <c r="BC41" s="4">
        <f>+AT41+AR41+AL41</f>
        <v>121.4</v>
      </c>
      <c r="BD41" s="19" t="str">
        <f>+IF(BC41=AG41,"true",IF(ABS(BC41-AG41)/AG41&lt;0.01,"round","false"))</f>
        <v>true</v>
      </c>
      <c r="BE41" s="19">
        <f>SUM(AU41:AZ41)</f>
        <v>0.5</v>
      </c>
      <c r="BF41" s="20" t="str">
        <f>+IF(BE41=BA41,"true",IF(ABS(BE41-BA41)/BA41&lt;0.01,"round","false"))</f>
        <v>true</v>
      </c>
      <c r="BI41" s="18" t="s">
        <v>29</v>
      </c>
      <c r="BJ41">
        <f aca="true" t="shared" si="68" ref="BJ41:BN45">+B41-AF41</f>
        <v>0</v>
      </c>
      <c r="BK41">
        <f t="shared" si="68"/>
        <v>173.99999999999997</v>
      </c>
      <c r="BL41">
        <f t="shared" si="68"/>
        <v>2</v>
      </c>
      <c r="BM41">
        <f t="shared" si="68"/>
        <v>0</v>
      </c>
      <c r="BN41">
        <f t="shared" si="68"/>
        <v>58.22</v>
      </c>
      <c r="BO41">
        <f aca="true" t="shared" si="69" ref="BO41:BO46">+(BN41-BN34)/25</f>
        <v>0.11599999999999994</v>
      </c>
      <c r="BP41">
        <f>+H41-AL41</f>
        <v>58</v>
      </c>
      <c r="BQ41" s="43">
        <f aca="true" t="shared" si="70" ref="BQ41:BQ46">IF(BN41&gt;0,BP41/BN41,0)</f>
        <v>0.996221229817932</v>
      </c>
      <c r="BR41">
        <f aca="true" t="shared" si="71" ref="BR41:CE45">+K41-AO41</f>
        <v>91.4</v>
      </c>
      <c r="BS41">
        <f t="shared" si="71"/>
        <v>-11</v>
      </c>
      <c r="BT41">
        <f t="shared" si="71"/>
        <v>1.026</v>
      </c>
      <c r="BU41">
        <f t="shared" si="71"/>
        <v>0</v>
      </c>
      <c r="BV41">
        <f t="shared" si="71"/>
        <v>0</v>
      </c>
      <c r="BW41">
        <f t="shared" si="71"/>
        <v>116</v>
      </c>
      <c r="BX41">
        <f t="shared" si="71"/>
        <v>0</v>
      </c>
      <c r="BY41">
        <f t="shared" si="71"/>
        <v>0</v>
      </c>
      <c r="BZ41">
        <f t="shared" si="71"/>
        <v>0</v>
      </c>
      <c r="CA41">
        <f t="shared" si="71"/>
        <v>0.5</v>
      </c>
      <c r="CB41">
        <f t="shared" si="71"/>
        <v>-0.2</v>
      </c>
      <c r="CC41">
        <f t="shared" si="71"/>
        <v>0</v>
      </c>
      <c r="CD41">
        <f t="shared" si="71"/>
        <v>0.30000000000000004</v>
      </c>
      <c r="CE41">
        <f t="shared" si="71"/>
        <v>0</v>
      </c>
      <c r="CF41" s="4">
        <f>+BW41+BU41+BP41</f>
        <v>174</v>
      </c>
      <c r="CG41" s="19" t="b">
        <f>CF41=BK41</f>
        <v>1</v>
      </c>
      <c r="CH41" s="19">
        <f>SUM(BX41:CC41)</f>
        <v>0.3</v>
      </c>
      <c r="CI41" s="20" t="b">
        <f>CH41=CD41</f>
        <v>1</v>
      </c>
    </row>
    <row r="42" spans="1:88" ht="15">
      <c r="A42" s="18" t="s">
        <v>30</v>
      </c>
      <c r="B42">
        <v>0</v>
      </c>
      <c r="C42">
        <v>28.9</v>
      </c>
      <c r="D42">
        <v>11.7</v>
      </c>
      <c r="E42">
        <v>0.2</v>
      </c>
      <c r="F42">
        <v>6.81</v>
      </c>
      <c r="G42" s="42">
        <f t="shared" si="62"/>
        <v>0.12159999999999999</v>
      </c>
      <c r="H42">
        <v>18.8</v>
      </c>
      <c r="I42" s="43">
        <f t="shared" si="63"/>
        <v>2.76064610866373</v>
      </c>
      <c r="J42" s="43">
        <f t="shared" si="64"/>
        <v>0.528</v>
      </c>
      <c r="K42">
        <v>13.6</v>
      </c>
      <c r="L42">
        <v>0</v>
      </c>
      <c r="M42">
        <v>0.99</v>
      </c>
      <c r="N42">
        <v>0</v>
      </c>
      <c r="O42">
        <v>0</v>
      </c>
      <c r="P42">
        <v>10.1</v>
      </c>
      <c r="Q42">
        <v>0</v>
      </c>
      <c r="R42">
        <v>0</v>
      </c>
      <c r="S42">
        <v>0</v>
      </c>
      <c r="T42">
        <v>7</v>
      </c>
      <c r="U42">
        <v>1.6</v>
      </c>
      <c r="V42">
        <v>0</v>
      </c>
      <c r="W42">
        <v>8.6</v>
      </c>
      <c r="X42">
        <v>0</v>
      </c>
      <c r="Y42" s="22">
        <f>+P42+N42+H42</f>
        <v>28.9</v>
      </c>
      <c r="Z42" s="23" t="str">
        <f>+IF(Y42=C42,"true",IF(ABS(Y42-C42)/C42&lt;0.01,"round","false"))</f>
        <v>true</v>
      </c>
      <c r="AA42" s="23">
        <f>SUM(Q42:V42)</f>
        <v>8.6</v>
      </c>
      <c r="AB42" s="24" t="str">
        <f>+IF(AA42=W42,"true",IF(ABS(AA42-W42)/W42&lt;0.01,"round","false"))</f>
        <v>true</v>
      </c>
      <c r="AC42">
        <f t="shared" si="5"/>
        <v>0</v>
      </c>
      <c r="AE42" s="18" t="s">
        <v>30</v>
      </c>
      <c r="AF42">
        <v>0</v>
      </c>
      <c r="AG42">
        <v>2.6</v>
      </c>
      <c r="AH42">
        <v>0</v>
      </c>
      <c r="AI42">
        <v>0</v>
      </c>
      <c r="AJ42">
        <v>0</v>
      </c>
      <c r="AK42" s="42">
        <f t="shared" si="65"/>
        <v>0</v>
      </c>
      <c r="AL42">
        <v>0</v>
      </c>
      <c r="AM42" s="43">
        <f t="shared" si="66"/>
        <v>0</v>
      </c>
      <c r="AN42" s="43">
        <f t="shared" si="67"/>
        <v>0</v>
      </c>
      <c r="AO42">
        <v>1.3</v>
      </c>
      <c r="AP42">
        <v>2</v>
      </c>
      <c r="AQ42">
        <v>-0.021</v>
      </c>
      <c r="AR42">
        <v>0</v>
      </c>
      <c r="AS42">
        <v>0</v>
      </c>
      <c r="AT42">
        <v>2.6</v>
      </c>
      <c r="AU42">
        <v>0</v>
      </c>
      <c r="AV42">
        <v>0</v>
      </c>
      <c r="AW42">
        <v>0</v>
      </c>
      <c r="AX42">
        <v>23.4</v>
      </c>
      <c r="AY42">
        <v>2.6</v>
      </c>
      <c r="AZ42">
        <v>0</v>
      </c>
      <c r="BA42">
        <v>25.9</v>
      </c>
      <c r="BB42">
        <v>0</v>
      </c>
      <c r="BC42" s="22">
        <f>+AT42+AR42+AL42</f>
        <v>2.6</v>
      </c>
      <c r="BD42" s="23" t="str">
        <f>+IF(BC42=AG42,"true",IF(ABS(BC42-AG42)/AG42&lt;0.01,"round","false"))</f>
        <v>true</v>
      </c>
      <c r="BE42" s="23">
        <f>SUM(AU42:AZ42)</f>
        <v>26</v>
      </c>
      <c r="BF42" s="24" t="str">
        <f>+IF(BE42=BA42,"true",IF(ABS(BE42-BA42)/BA42&lt;0.01,"round","false"))</f>
        <v>round</v>
      </c>
      <c r="BI42" s="18" t="s">
        <v>30</v>
      </c>
      <c r="BJ42">
        <f t="shared" si="68"/>
        <v>0</v>
      </c>
      <c r="BK42">
        <f t="shared" si="68"/>
        <v>26.299999999999997</v>
      </c>
      <c r="BL42">
        <f t="shared" si="68"/>
        <v>11.7</v>
      </c>
      <c r="BM42">
        <f t="shared" si="68"/>
        <v>0.2</v>
      </c>
      <c r="BN42">
        <f t="shared" si="68"/>
        <v>6.81</v>
      </c>
      <c r="BO42">
        <f t="shared" si="69"/>
        <v>0.12159999999999999</v>
      </c>
      <c r="BP42">
        <f>+H42-AL42</f>
        <v>18.8</v>
      </c>
      <c r="BQ42" s="43">
        <f t="shared" si="70"/>
        <v>2.76064610866373</v>
      </c>
      <c r="BR42">
        <f t="shared" si="71"/>
        <v>12.299999999999999</v>
      </c>
      <c r="BS42">
        <f t="shared" si="71"/>
        <v>-2</v>
      </c>
      <c r="BT42">
        <f t="shared" si="71"/>
        <v>1.011</v>
      </c>
      <c r="BU42">
        <f t="shared" si="71"/>
        <v>0</v>
      </c>
      <c r="BV42">
        <f t="shared" si="71"/>
        <v>0</v>
      </c>
      <c r="BW42">
        <f t="shared" si="71"/>
        <v>7.5</v>
      </c>
      <c r="BX42">
        <f t="shared" si="71"/>
        <v>0</v>
      </c>
      <c r="BY42">
        <f t="shared" si="71"/>
        <v>0</v>
      </c>
      <c r="BZ42">
        <f t="shared" si="71"/>
        <v>0</v>
      </c>
      <c r="CA42">
        <f t="shared" si="71"/>
        <v>-16.4</v>
      </c>
      <c r="CB42">
        <f t="shared" si="71"/>
        <v>-1</v>
      </c>
      <c r="CC42">
        <f t="shared" si="71"/>
        <v>0</v>
      </c>
      <c r="CD42">
        <f t="shared" si="71"/>
        <v>-17.299999999999997</v>
      </c>
      <c r="CE42">
        <f t="shared" si="71"/>
        <v>0</v>
      </c>
      <c r="CF42" s="22">
        <f>+BW42+BU42+BP42</f>
        <v>26.3</v>
      </c>
      <c r="CG42" s="23" t="b">
        <f>CF42=BK42</f>
        <v>1</v>
      </c>
      <c r="CH42" s="23">
        <f>SUM(BX42:CC42)</f>
        <v>-17.4</v>
      </c>
      <c r="CI42" s="24" t="b">
        <f>CH42=CD42</f>
        <v>0</v>
      </c>
      <c r="CJ42" s="78"/>
    </row>
    <row r="43" spans="1:88" ht="15">
      <c r="A43" s="18" t="s">
        <v>31</v>
      </c>
      <c r="B43">
        <v>0</v>
      </c>
      <c r="C43">
        <v>593.2</v>
      </c>
      <c r="D43">
        <v>3</v>
      </c>
      <c r="E43">
        <v>0.9</v>
      </c>
      <c r="F43">
        <v>198.7</v>
      </c>
      <c r="G43" s="42">
        <f t="shared" si="62"/>
        <v>0.5507999999999993</v>
      </c>
      <c r="H43">
        <v>149.5</v>
      </c>
      <c r="I43" s="43">
        <f t="shared" si="63"/>
        <v>0.7523905385002517</v>
      </c>
      <c r="J43" s="43">
        <f t="shared" si="64"/>
        <v>3.7239999999999998</v>
      </c>
      <c r="K43">
        <v>303.7</v>
      </c>
      <c r="L43">
        <v>0</v>
      </c>
      <c r="M43">
        <v>1</v>
      </c>
      <c r="N43">
        <v>0</v>
      </c>
      <c r="O43">
        <v>0</v>
      </c>
      <c r="P43">
        <v>443.3</v>
      </c>
      <c r="Q43">
        <v>30.4</v>
      </c>
      <c r="R43">
        <v>0</v>
      </c>
      <c r="S43">
        <v>0</v>
      </c>
      <c r="T43">
        <v>163.1</v>
      </c>
      <c r="U43">
        <v>57.3</v>
      </c>
      <c r="V43">
        <v>0</v>
      </c>
      <c r="W43">
        <v>250.9</v>
      </c>
      <c r="X43">
        <v>0</v>
      </c>
      <c r="Y43" s="22">
        <f>+P43+N43+H43</f>
        <v>592.8</v>
      </c>
      <c r="Z43" s="23" t="str">
        <f>+IF(Y43=C43,"true",IF(ABS(Y43-C43)/C43&lt;0.01,"round","false"))</f>
        <v>round</v>
      </c>
      <c r="AA43" s="23">
        <f>SUM(Q43:V43)</f>
        <v>250.8</v>
      </c>
      <c r="AB43" s="24" t="str">
        <f>+IF(AA43=W43,"true",IF(ABS(AA43-W43)/W43&lt;0.01,"round","false"))</f>
        <v>round</v>
      </c>
      <c r="AC43">
        <f t="shared" si="5"/>
        <v>-0.40000000000009095</v>
      </c>
      <c r="AE43" s="18" t="s">
        <v>31</v>
      </c>
      <c r="AF43">
        <v>0</v>
      </c>
      <c r="AG43">
        <v>240.8</v>
      </c>
      <c r="AH43">
        <v>0</v>
      </c>
      <c r="AI43">
        <v>-0.02</v>
      </c>
      <c r="AJ43">
        <v>0</v>
      </c>
      <c r="AK43" s="42">
        <f t="shared" si="65"/>
        <v>0</v>
      </c>
      <c r="AL43">
        <v>0</v>
      </c>
      <c r="AM43" s="43">
        <f t="shared" si="66"/>
        <v>0</v>
      </c>
      <c r="AN43" s="43">
        <f t="shared" si="67"/>
        <v>0</v>
      </c>
      <c r="AO43">
        <v>8.7</v>
      </c>
      <c r="AP43">
        <v>7</v>
      </c>
      <c r="AQ43">
        <v>-0.043</v>
      </c>
      <c r="AR43">
        <v>0</v>
      </c>
      <c r="AS43">
        <v>0</v>
      </c>
      <c r="AT43">
        <v>240.8</v>
      </c>
      <c r="AU43">
        <v>37.3</v>
      </c>
      <c r="AV43">
        <v>0</v>
      </c>
      <c r="AW43">
        <v>0</v>
      </c>
      <c r="AX43">
        <v>234.9</v>
      </c>
      <c r="AY43">
        <v>71.2</v>
      </c>
      <c r="AZ43">
        <v>0</v>
      </c>
      <c r="BA43">
        <v>343.4</v>
      </c>
      <c r="BB43">
        <v>0</v>
      </c>
      <c r="BC43" s="22">
        <f>+AT43+AR43+AL43</f>
        <v>240.8</v>
      </c>
      <c r="BD43" s="23" t="str">
        <f>+IF(BC43=AG43,"true",IF(ABS(BC43-AG43)/AG43&lt;0.01,"round","false"))</f>
        <v>true</v>
      </c>
      <c r="BE43" s="23">
        <f>SUM(AU43:AZ43)</f>
        <v>343.4</v>
      </c>
      <c r="BF43" s="24" t="str">
        <f>+IF(BE43=BA43,"true",IF(ABS(BE43-BA43)/BA43&lt;0.01,"round","false"))</f>
        <v>true</v>
      </c>
      <c r="BI43" s="18" t="s">
        <v>31</v>
      </c>
      <c r="BJ43">
        <f t="shared" si="68"/>
        <v>0</v>
      </c>
      <c r="BK43">
        <f t="shared" si="68"/>
        <v>352.40000000000003</v>
      </c>
      <c r="BL43">
        <f t="shared" si="68"/>
        <v>3</v>
      </c>
      <c r="BM43">
        <f t="shared" si="68"/>
        <v>0.92</v>
      </c>
      <c r="BN43">
        <f t="shared" si="68"/>
        <v>198.7</v>
      </c>
      <c r="BO43">
        <f t="shared" si="69"/>
        <v>0.5507999999999993</v>
      </c>
      <c r="BP43">
        <f>+H43-AL43</f>
        <v>149.5</v>
      </c>
      <c r="BQ43" s="43">
        <f t="shared" si="70"/>
        <v>0.7523905385002517</v>
      </c>
      <c r="BR43">
        <f t="shared" si="71"/>
        <v>295</v>
      </c>
      <c r="BS43">
        <f t="shared" si="71"/>
        <v>-7</v>
      </c>
      <c r="BT43">
        <f t="shared" si="71"/>
        <v>1.043</v>
      </c>
      <c r="BU43">
        <f t="shared" si="71"/>
        <v>0</v>
      </c>
      <c r="BV43">
        <f t="shared" si="71"/>
        <v>0</v>
      </c>
      <c r="BW43">
        <f t="shared" si="71"/>
        <v>202.5</v>
      </c>
      <c r="BX43">
        <f t="shared" si="71"/>
        <v>-6.899999999999999</v>
      </c>
      <c r="BY43">
        <f t="shared" si="71"/>
        <v>0</v>
      </c>
      <c r="BZ43">
        <f t="shared" si="71"/>
        <v>0</v>
      </c>
      <c r="CA43">
        <f t="shared" si="71"/>
        <v>-71.80000000000001</v>
      </c>
      <c r="CB43">
        <f t="shared" si="71"/>
        <v>-13.900000000000006</v>
      </c>
      <c r="CC43">
        <f t="shared" si="71"/>
        <v>0</v>
      </c>
      <c r="CD43">
        <f t="shared" si="71"/>
        <v>-92.49999999999997</v>
      </c>
      <c r="CE43">
        <f t="shared" si="71"/>
        <v>0</v>
      </c>
      <c r="CF43" s="22">
        <f>+BW43+BU43+BP43</f>
        <v>352</v>
      </c>
      <c r="CG43" s="23" t="b">
        <f>CF43=BK43</f>
        <v>0</v>
      </c>
      <c r="CH43" s="23">
        <f>SUM(BX43:CC43)</f>
        <v>-92.60000000000002</v>
      </c>
      <c r="CI43" s="24" t="b">
        <f>CH43=CD43</f>
        <v>0</v>
      </c>
      <c r="CJ43" s="78"/>
    </row>
    <row r="44" spans="1:88" ht="15">
      <c r="A44" s="18" t="s">
        <v>32</v>
      </c>
      <c r="B44">
        <v>0</v>
      </c>
      <c r="C44">
        <v>210.5</v>
      </c>
      <c r="D44">
        <v>11.8</v>
      </c>
      <c r="E44">
        <v>2.3</v>
      </c>
      <c r="F44">
        <v>85.15</v>
      </c>
      <c r="G44" s="42">
        <f t="shared" si="62"/>
        <v>0.7160000000000002</v>
      </c>
      <c r="H44">
        <v>114.2</v>
      </c>
      <c r="I44" s="43">
        <f t="shared" si="63"/>
        <v>1.3411626541397532</v>
      </c>
      <c r="J44" s="43">
        <f t="shared" si="64"/>
        <v>2.8280000000000003</v>
      </c>
      <c r="K44">
        <v>116</v>
      </c>
      <c r="L44">
        <v>0</v>
      </c>
      <c r="M44">
        <v>1.03</v>
      </c>
      <c r="N44">
        <v>0</v>
      </c>
      <c r="O44">
        <v>0</v>
      </c>
      <c r="P44">
        <v>95.3</v>
      </c>
      <c r="Q44">
        <v>15.1</v>
      </c>
      <c r="R44">
        <v>0</v>
      </c>
      <c r="S44">
        <v>0</v>
      </c>
      <c r="T44">
        <v>46.6</v>
      </c>
      <c r="U44">
        <v>5.4</v>
      </c>
      <c r="V44">
        <v>0</v>
      </c>
      <c r="W44">
        <v>67.1</v>
      </c>
      <c r="X44">
        <v>0</v>
      </c>
      <c r="Y44" s="22">
        <f>+P44+N44+H44</f>
        <v>209.5</v>
      </c>
      <c r="Z44" s="23" t="str">
        <f>+IF(Y44=C44,"true",IF(ABS(Y44-C44)/C44&lt;0.01,"round","false"))</f>
        <v>round</v>
      </c>
      <c r="AA44" s="23">
        <f>SUM(Q44:V44)</f>
        <v>67.10000000000001</v>
      </c>
      <c r="AB44" s="24" t="str">
        <f>+IF(AA44=W44,"true",IF(ABS(AA44-W44)/W44&lt;0.01,"round","false"))</f>
        <v>true</v>
      </c>
      <c r="AC44">
        <f t="shared" si="5"/>
        <v>-1</v>
      </c>
      <c r="AE44" s="18" t="s">
        <v>32</v>
      </c>
      <c r="AF44">
        <v>0</v>
      </c>
      <c r="AG44">
        <v>55</v>
      </c>
      <c r="AH44">
        <v>0</v>
      </c>
      <c r="AI44">
        <v>0.07</v>
      </c>
      <c r="AJ44">
        <v>2.35</v>
      </c>
      <c r="AK44" s="42">
        <f t="shared" si="65"/>
        <v>0.006799999999999997</v>
      </c>
      <c r="AL44">
        <v>1.1</v>
      </c>
      <c r="AM44" s="43">
        <f t="shared" si="66"/>
        <v>0.46808510638297873</v>
      </c>
      <c r="AN44" s="43">
        <f t="shared" si="67"/>
        <v>0.028000000000000004</v>
      </c>
      <c r="AO44">
        <v>12.1</v>
      </c>
      <c r="AP44">
        <v>2</v>
      </c>
      <c r="AQ44">
        <v>0.001</v>
      </c>
      <c r="AR44">
        <v>0</v>
      </c>
      <c r="AS44">
        <v>0</v>
      </c>
      <c r="AT44">
        <v>53.9</v>
      </c>
      <c r="AU44">
        <v>19.9</v>
      </c>
      <c r="AV44">
        <v>0</v>
      </c>
      <c r="AW44">
        <v>0</v>
      </c>
      <c r="AX44">
        <v>124.9</v>
      </c>
      <c r="AY44">
        <v>8</v>
      </c>
      <c r="AZ44">
        <v>0</v>
      </c>
      <c r="BA44">
        <v>152.7</v>
      </c>
      <c r="BB44">
        <v>0</v>
      </c>
      <c r="BC44" s="22">
        <f>+AT44+AR44+AL44</f>
        <v>55</v>
      </c>
      <c r="BD44" s="23" t="str">
        <f>+IF(BC44=AG44,"true",IF(ABS(BC44-AG44)/AG44&lt;0.01,"round","false"))</f>
        <v>true</v>
      </c>
      <c r="BE44" s="23">
        <f>SUM(AU44:AZ44)</f>
        <v>152.8</v>
      </c>
      <c r="BF44" s="24" t="str">
        <f>+IF(BE44=BA44,"true",IF(ABS(BE44-BA44)/BA44&lt;0.01,"round","false"))</f>
        <v>round</v>
      </c>
      <c r="BI44" s="18" t="s">
        <v>32</v>
      </c>
      <c r="BJ44">
        <f t="shared" si="68"/>
        <v>0</v>
      </c>
      <c r="BK44">
        <f t="shared" si="68"/>
        <v>155.5</v>
      </c>
      <c r="BL44">
        <f t="shared" si="68"/>
        <v>11.8</v>
      </c>
      <c r="BM44">
        <f t="shared" si="68"/>
        <v>2.23</v>
      </c>
      <c r="BN44">
        <f t="shared" si="68"/>
        <v>82.80000000000001</v>
      </c>
      <c r="BO44">
        <f t="shared" si="69"/>
        <v>0.7092000000000007</v>
      </c>
      <c r="BP44">
        <f>+H44-AL44</f>
        <v>113.10000000000001</v>
      </c>
      <c r="BQ44" s="43">
        <f t="shared" si="70"/>
        <v>1.365942028985507</v>
      </c>
      <c r="BR44">
        <f t="shared" si="71"/>
        <v>103.9</v>
      </c>
      <c r="BS44">
        <f t="shared" si="71"/>
        <v>-2</v>
      </c>
      <c r="BT44">
        <f t="shared" si="71"/>
        <v>1.0290000000000001</v>
      </c>
      <c r="BU44">
        <f t="shared" si="71"/>
        <v>0</v>
      </c>
      <c r="BV44">
        <f t="shared" si="71"/>
        <v>0</v>
      </c>
      <c r="BW44">
        <f t="shared" si="71"/>
        <v>41.4</v>
      </c>
      <c r="BX44">
        <f t="shared" si="71"/>
        <v>-4.799999999999999</v>
      </c>
      <c r="BY44">
        <f t="shared" si="71"/>
        <v>0</v>
      </c>
      <c r="BZ44">
        <f t="shared" si="71"/>
        <v>0</v>
      </c>
      <c r="CA44">
        <f t="shared" si="71"/>
        <v>-78.30000000000001</v>
      </c>
      <c r="CB44">
        <f t="shared" si="71"/>
        <v>-2.5999999999999996</v>
      </c>
      <c r="CC44">
        <f t="shared" si="71"/>
        <v>0</v>
      </c>
      <c r="CD44">
        <f t="shared" si="71"/>
        <v>-85.6</v>
      </c>
      <c r="CE44">
        <f t="shared" si="71"/>
        <v>0</v>
      </c>
      <c r="CF44" s="22">
        <f>+BW44+BU44+BP44</f>
        <v>154.5</v>
      </c>
      <c r="CG44" s="23" t="b">
        <f>CF44=BK44</f>
        <v>0</v>
      </c>
      <c r="CH44" s="23">
        <f>SUM(BX44:CC44)</f>
        <v>-85.7</v>
      </c>
      <c r="CI44" s="24" t="b">
        <f>CH44=CD44</f>
        <v>0</v>
      </c>
      <c r="CJ44" s="78"/>
    </row>
    <row r="45" spans="1:88" ht="15.75" thickBot="1">
      <c r="A45" s="18" t="s">
        <v>90</v>
      </c>
      <c r="B45">
        <v>0</v>
      </c>
      <c r="C45">
        <v>449.9</v>
      </c>
      <c r="D45">
        <v>10.2</v>
      </c>
      <c r="E45">
        <v>1</v>
      </c>
      <c r="F45" s="46">
        <v>1087.7</v>
      </c>
      <c r="G45" s="42">
        <f t="shared" si="62"/>
        <v>1.4148000000000047</v>
      </c>
      <c r="H45">
        <v>48.6</v>
      </c>
      <c r="I45" s="43">
        <f t="shared" si="63"/>
        <v>0.044681437896478805</v>
      </c>
      <c r="J45" s="43">
        <f t="shared" si="64"/>
        <v>0.94</v>
      </c>
      <c r="K45">
        <v>2162.3</v>
      </c>
      <c r="L45">
        <v>0</v>
      </c>
      <c r="M45">
        <v>1.02</v>
      </c>
      <c r="N45">
        <v>0</v>
      </c>
      <c r="O45">
        <v>0</v>
      </c>
      <c r="P45">
        <v>401.2</v>
      </c>
      <c r="Q45">
        <v>0.3</v>
      </c>
      <c r="R45">
        <v>0</v>
      </c>
      <c r="S45">
        <v>0</v>
      </c>
      <c r="T45">
        <v>26.5</v>
      </c>
      <c r="U45">
        <v>9</v>
      </c>
      <c r="V45">
        <v>0</v>
      </c>
      <c r="W45">
        <v>35.7</v>
      </c>
      <c r="X45">
        <v>0</v>
      </c>
      <c r="Y45" s="9">
        <f>+P45+N45+H45</f>
        <v>449.8</v>
      </c>
      <c r="Z45" s="10" t="str">
        <f>+IF(Y45=C45,"true",IF(ABS(Y45-C45)/C45&lt;0.01,"round","false"))</f>
        <v>round</v>
      </c>
      <c r="AA45" s="10">
        <f>SUM(Q45:V45)</f>
        <v>35.8</v>
      </c>
      <c r="AB45" s="21" t="str">
        <f>+IF(AA45=W45,"true",IF(ABS(AA45-W45)/W45&lt;0.01,"round","false"))</f>
        <v>round</v>
      </c>
      <c r="AC45">
        <f t="shared" si="5"/>
        <v>-0.0999999999999659</v>
      </c>
      <c r="AE45" s="18" t="s">
        <v>90</v>
      </c>
      <c r="AF45">
        <v>0</v>
      </c>
      <c r="AG45">
        <v>317.9</v>
      </c>
      <c r="AH45">
        <v>0.6</v>
      </c>
      <c r="AI45">
        <v>-0.02</v>
      </c>
      <c r="AJ45" s="46">
        <v>506.22</v>
      </c>
      <c r="AK45" s="42">
        <f t="shared" si="65"/>
        <v>15.648000000000001</v>
      </c>
      <c r="AL45">
        <v>2</v>
      </c>
      <c r="AM45" s="43">
        <f t="shared" si="66"/>
        <v>0.003950851408478527</v>
      </c>
      <c r="AN45" s="43">
        <f t="shared" si="67"/>
        <v>0.032</v>
      </c>
      <c r="AO45">
        <v>906.6</v>
      </c>
      <c r="AP45">
        <v>3</v>
      </c>
      <c r="AQ45">
        <v>-0.013</v>
      </c>
      <c r="AR45">
        <v>0</v>
      </c>
      <c r="AS45">
        <v>0</v>
      </c>
      <c r="AT45">
        <v>315.9</v>
      </c>
      <c r="AU45">
        <v>0.3</v>
      </c>
      <c r="AV45">
        <v>0</v>
      </c>
      <c r="AW45">
        <v>0</v>
      </c>
      <c r="AX45">
        <v>35.5</v>
      </c>
      <c r="AY45">
        <v>11</v>
      </c>
      <c r="AZ45">
        <v>0</v>
      </c>
      <c r="BA45">
        <v>46.9</v>
      </c>
      <c r="BB45">
        <v>0</v>
      </c>
      <c r="BC45" s="9">
        <f>+AT45+AR45+AL45</f>
        <v>317.9</v>
      </c>
      <c r="BD45" s="10" t="str">
        <f>+IF(BC45=AG45,"true",IF(ABS(BC45-AG45)/AG45&lt;0.01,"round","false"))</f>
        <v>true</v>
      </c>
      <c r="BE45" s="10">
        <f>SUM(AU45:AZ45)</f>
        <v>46.8</v>
      </c>
      <c r="BF45" s="21" t="str">
        <f>+IF(BE45=BA45,"true",IF(ABS(BE45-BA45)/BA45&lt;0.01,"round","false"))</f>
        <v>round</v>
      </c>
      <c r="BI45" s="18" t="s">
        <v>90</v>
      </c>
      <c r="BJ45">
        <f t="shared" si="68"/>
        <v>0</v>
      </c>
      <c r="BK45">
        <f t="shared" si="68"/>
        <v>132</v>
      </c>
      <c r="BL45">
        <f t="shared" si="68"/>
        <v>9.6</v>
      </c>
      <c r="BM45">
        <f t="shared" si="68"/>
        <v>1.02</v>
      </c>
      <c r="BN45">
        <f t="shared" si="68"/>
        <v>581.48</v>
      </c>
      <c r="BO45">
        <f t="shared" si="69"/>
        <v>-14.233199999999997</v>
      </c>
      <c r="BP45">
        <f>+H45-AL45</f>
        <v>46.6</v>
      </c>
      <c r="BQ45" s="43">
        <f t="shared" si="70"/>
        <v>0.08014033156772374</v>
      </c>
      <c r="BR45">
        <f t="shared" si="71"/>
        <v>1255.7000000000003</v>
      </c>
      <c r="BS45">
        <f t="shared" si="71"/>
        <v>-3</v>
      </c>
      <c r="BT45">
        <f t="shared" si="71"/>
        <v>1.033</v>
      </c>
      <c r="BU45">
        <f t="shared" si="71"/>
        <v>0</v>
      </c>
      <c r="BV45">
        <f t="shared" si="71"/>
        <v>0</v>
      </c>
      <c r="BW45">
        <f t="shared" si="71"/>
        <v>85.30000000000001</v>
      </c>
      <c r="BX45">
        <f t="shared" si="71"/>
        <v>0</v>
      </c>
      <c r="BY45">
        <f t="shared" si="71"/>
        <v>0</v>
      </c>
      <c r="BZ45">
        <f t="shared" si="71"/>
        <v>0</v>
      </c>
      <c r="CA45">
        <f t="shared" si="71"/>
        <v>-9</v>
      </c>
      <c r="CB45">
        <f t="shared" si="71"/>
        <v>-2</v>
      </c>
      <c r="CC45">
        <f t="shared" si="71"/>
        <v>0</v>
      </c>
      <c r="CD45">
        <f t="shared" si="71"/>
        <v>-11.199999999999996</v>
      </c>
      <c r="CE45">
        <f t="shared" si="71"/>
        <v>0</v>
      </c>
      <c r="CF45" s="9">
        <f>+BW45+BU45+BP45</f>
        <v>131.9</v>
      </c>
      <c r="CG45" s="10" t="b">
        <f>CF45=BK45</f>
        <v>0</v>
      </c>
      <c r="CH45" s="10">
        <f>SUM(BX45:CC45)</f>
        <v>-11</v>
      </c>
      <c r="CI45" s="21" t="b">
        <f>CH45=CD45</f>
        <v>0</v>
      </c>
      <c r="CJ45" s="78"/>
    </row>
    <row r="46" spans="1:87" ht="15.75" thickBot="1">
      <c r="A46" s="17" t="s">
        <v>34</v>
      </c>
      <c r="B46" s="12">
        <f aca="true" t="shared" si="72" ref="B46:Y46">SUM(B41:B45)</f>
        <v>0</v>
      </c>
      <c r="C46" s="12">
        <f t="shared" si="72"/>
        <v>1577.9</v>
      </c>
      <c r="D46" s="12">
        <f t="shared" si="72"/>
        <v>38.7</v>
      </c>
      <c r="E46" s="12">
        <f t="shared" si="72"/>
        <v>4.4</v>
      </c>
      <c r="F46" s="12">
        <f t="shared" si="72"/>
        <v>1436.58</v>
      </c>
      <c r="G46" s="42">
        <f t="shared" si="62"/>
        <v>2.919200000000001</v>
      </c>
      <c r="H46" s="12">
        <f t="shared" si="72"/>
        <v>389.1</v>
      </c>
      <c r="I46" s="43">
        <f t="shared" si="63"/>
        <v>0.27085160589733953</v>
      </c>
      <c r="J46" s="43">
        <f t="shared" si="64"/>
        <v>9.444</v>
      </c>
      <c r="K46" s="12">
        <f t="shared" si="72"/>
        <v>2688</v>
      </c>
      <c r="L46" s="12">
        <f t="shared" si="72"/>
        <v>0</v>
      </c>
      <c r="M46" s="12">
        <f t="shared" si="72"/>
        <v>5.029999999999999</v>
      </c>
      <c r="N46" s="12">
        <f t="shared" si="72"/>
        <v>0</v>
      </c>
      <c r="O46" s="12">
        <f t="shared" si="72"/>
        <v>0</v>
      </c>
      <c r="P46" s="12">
        <f t="shared" si="72"/>
        <v>1187.3</v>
      </c>
      <c r="Q46" s="12">
        <f t="shared" si="72"/>
        <v>45.8</v>
      </c>
      <c r="R46" s="12">
        <f t="shared" si="72"/>
        <v>0</v>
      </c>
      <c r="S46" s="12">
        <f t="shared" si="72"/>
        <v>0</v>
      </c>
      <c r="T46" s="12">
        <f t="shared" si="72"/>
        <v>243.7</v>
      </c>
      <c r="U46" s="12">
        <f t="shared" si="72"/>
        <v>73.6</v>
      </c>
      <c r="V46" s="12">
        <f t="shared" si="72"/>
        <v>0</v>
      </c>
      <c r="W46" s="12">
        <f t="shared" si="72"/>
        <v>363.09999999999997</v>
      </c>
      <c r="X46" s="33">
        <f t="shared" si="72"/>
        <v>0</v>
      </c>
      <c r="Y46" s="34">
        <f t="shared" si="72"/>
        <v>1576.3999999999999</v>
      </c>
      <c r="Z46" s="12"/>
      <c r="AA46" s="12">
        <f>SUM(AA41:AA45)</f>
        <v>363.1</v>
      </c>
      <c r="AB46" s="33"/>
      <c r="AE46" s="17" t="s">
        <v>34</v>
      </c>
      <c r="AF46" s="12">
        <f aca="true" t="shared" si="73" ref="AF46:BC46">SUM(AF41:AF45)</f>
        <v>0</v>
      </c>
      <c r="AG46" s="12">
        <f t="shared" si="73"/>
        <v>737.7</v>
      </c>
      <c r="AH46" s="12">
        <f t="shared" si="73"/>
        <v>0.6</v>
      </c>
      <c r="AI46" s="12">
        <f t="shared" si="73"/>
        <v>0.030000000000000002</v>
      </c>
      <c r="AJ46" s="12">
        <f t="shared" si="73"/>
        <v>508.57000000000005</v>
      </c>
      <c r="AK46" s="42">
        <f t="shared" si="65"/>
        <v>15.654800000000002</v>
      </c>
      <c r="AL46" s="12">
        <f t="shared" si="73"/>
        <v>3.1</v>
      </c>
      <c r="AM46" s="43">
        <f t="shared" si="66"/>
        <v>0.006095522740232416</v>
      </c>
      <c r="AN46" s="43">
        <f t="shared" si="67"/>
        <v>0.06</v>
      </c>
      <c r="AO46" s="12">
        <f t="shared" si="73"/>
        <v>929.7</v>
      </c>
      <c r="AP46" s="12">
        <f t="shared" si="73"/>
        <v>25</v>
      </c>
      <c r="AQ46" s="12">
        <f t="shared" si="73"/>
        <v>-0.11199999999999999</v>
      </c>
      <c r="AR46" s="12">
        <f t="shared" si="73"/>
        <v>0</v>
      </c>
      <c r="AS46" s="12">
        <f t="shared" si="73"/>
        <v>0</v>
      </c>
      <c r="AT46" s="12">
        <f t="shared" si="73"/>
        <v>734.5999999999999</v>
      </c>
      <c r="AU46" s="12">
        <f t="shared" si="73"/>
        <v>57.49999999999999</v>
      </c>
      <c r="AV46" s="12">
        <f t="shared" si="73"/>
        <v>0</v>
      </c>
      <c r="AW46" s="12">
        <f t="shared" si="73"/>
        <v>0</v>
      </c>
      <c r="AX46" s="12">
        <f t="shared" si="73"/>
        <v>418.70000000000005</v>
      </c>
      <c r="AY46" s="12">
        <f t="shared" si="73"/>
        <v>93.3</v>
      </c>
      <c r="AZ46" s="12">
        <f t="shared" si="73"/>
        <v>0</v>
      </c>
      <c r="BA46" s="12">
        <f t="shared" si="73"/>
        <v>569.4</v>
      </c>
      <c r="BB46" s="33">
        <f t="shared" si="73"/>
        <v>0</v>
      </c>
      <c r="BC46" s="34">
        <f t="shared" si="73"/>
        <v>737.7</v>
      </c>
      <c r="BD46" s="12"/>
      <c r="BE46" s="12">
        <f>SUM(BE41:BE45)</f>
        <v>569.5</v>
      </c>
      <c r="BF46" s="33"/>
      <c r="BI46" s="17" t="s">
        <v>34</v>
      </c>
      <c r="BJ46" s="12">
        <f aca="true" t="shared" si="74" ref="BJ46:CF46">SUM(BJ41:BJ45)</f>
        <v>0</v>
      </c>
      <c r="BK46" s="12">
        <f t="shared" si="74"/>
        <v>840.2</v>
      </c>
      <c r="BL46" s="12">
        <f t="shared" si="74"/>
        <v>38.1</v>
      </c>
      <c r="BM46" s="12">
        <f t="shared" si="74"/>
        <v>4.37</v>
      </c>
      <c r="BN46" s="47">
        <f t="shared" si="74"/>
        <v>928.01</v>
      </c>
      <c r="BO46">
        <f t="shared" si="69"/>
        <v>-12.735600000000003</v>
      </c>
      <c r="BP46" s="12">
        <f t="shared" si="74"/>
        <v>386.00000000000006</v>
      </c>
      <c r="BQ46" s="43">
        <f t="shared" si="70"/>
        <v>0.4159437937091196</v>
      </c>
      <c r="BR46" s="12">
        <f t="shared" si="74"/>
        <v>1758.3000000000002</v>
      </c>
      <c r="BS46" s="12">
        <f t="shared" si="74"/>
        <v>-25</v>
      </c>
      <c r="BT46" s="12">
        <f t="shared" si="74"/>
        <v>5.1419999999999995</v>
      </c>
      <c r="BU46" s="12">
        <f t="shared" si="74"/>
        <v>0</v>
      </c>
      <c r="BV46" s="12">
        <f t="shared" si="74"/>
        <v>0</v>
      </c>
      <c r="BW46" s="12">
        <f t="shared" si="74"/>
        <v>452.7</v>
      </c>
      <c r="BX46" s="12">
        <f t="shared" si="74"/>
        <v>-11.699999999999998</v>
      </c>
      <c r="BY46" s="12">
        <f t="shared" si="74"/>
        <v>0</v>
      </c>
      <c r="BZ46" s="12">
        <f t="shared" si="74"/>
        <v>0</v>
      </c>
      <c r="CA46" s="12">
        <f t="shared" si="74"/>
        <v>-175.00000000000003</v>
      </c>
      <c r="CB46" s="12">
        <f t="shared" si="74"/>
        <v>-19.700000000000003</v>
      </c>
      <c r="CC46" s="12">
        <f t="shared" si="74"/>
        <v>0</v>
      </c>
      <c r="CD46" s="12">
        <f t="shared" si="74"/>
        <v>-206.29999999999995</v>
      </c>
      <c r="CE46" s="33">
        <f t="shared" si="74"/>
        <v>0</v>
      </c>
      <c r="CF46" s="34">
        <f t="shared" si="74"/>
        <v>838.6999999999999</v>
      </c>
      <c r="CG46" s="12"/>
      <c r="CH46" s="12">
        <f>SUM(CH41:CH45)</f>
        <v>-206.40000000000003</v>
      </c>
      <c r="CI46" s="33"/>
    </row>
    <row r="50" spans="1:28" ht="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15">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row>
    <row r="52" spans="1:28" ht="15">
      <c r="A52" s="35"/>
      <c r="B52" s="36"/>
      <c r="C52" s="36"/>
      <c r="D52" s="35"/>
      <c r="E52" s="35"/>
      <c r="F52" s="36"/>
      <c r="G52" s="36"/>
      <c r="H52" s="36"/>
      <c r="I52" s="36"/>
      <c r="J52" s="36"/>
      <c r="K52" s="36"/>
      <c r="L52" s="36"/>
      <c r="M52" s="36"/>
      <c r="N52" s="36"/>
      <c r="O52" s="36"/>
      <c r="P52" s="36"/>
      <c r="Q52" s="36"/>
      <c r="R52" s="36"/>
      <c r="S52" s="36"/>
      <c r="T52" s="36"/>
      <c r="U52" s="36"/>
      <c r="V52" s="36"/>
      <c r="W52" s="36"/>
      <c r="X52" s="36"/>
      <c r="Y52" s="36"/>
      <c r="Z52" s="36"/>
      <c r="AA52" s="36"/>
      <c r="AB52" s="36"/>
    </row>
    <row r="53" spans="1:28" ht="1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1:28" ht="1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ht="1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row>
    <row r="56" spans="1:28" ht="1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row>
    <row r="57" spans="1:28" ht="1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ht="1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ht="1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28" ht="1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7">
    <tabColor indexed="34"/>
  </sheetPr>
  <dimension ref="A1:CV6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140625" defaultRowHeight="15"/>
  <cols>
    <col min="1" max="1" width="19.00390625" style="0" customWidth="1"/>
    <col min="6" max="7" width="10.28125" style="0" customWidth="1"/>
    <col min="11" max="11" width="10.140625" style="0" customWidth="1"/>
    <col min="41" max="41" width="10.140625" style="0" customWidth="1"/>
    <col min="42" max="42" width="0" style="0" hidden="1" customWidth="1"/>
    <col min="62" max="62" width="0" style="0" hidden="1" customWidth="1"/>
    <col min="66" max="67" width="10.140625" style="0" customWidth="1"/>
    <col min="71" max="71" width="0" style="0" hidden="1" customWidth="1"/>
  </cols>
  <sheetData>
    <row r="1" spans="1:87" ht="15">
      <c r="A1" s="39" t="s">
        <v>96</v>
      </c>
      <c r="B1" s="37"/>
      <c r="C1" s="37"/>
      <c r="D1" s="38"/>
      <c r="E1" s="37"/>
      <c r="F1" s="37"/>
      <c r="G1" s="37"/>
      <c r="H1" s="37"/>
      <c r="I1" s="37"/>
      <c r="J1" s="37"/>
      <c r="K1" s="37"/>
      <c r="L1" s="37"/>
      <c r="M1" s="37"/>
      <c r="N1" s="37"/>
      <c r="O1" s="37"/>
      <c r="P1" s="37"/>
      <c r="Q1" s="37"/>
      <c r="R1" s="37"/>
      <c r="S1" s="37"/>
      <c r="T1" s="37"/>
      <c r="U1" s="37"/>
      <c r="V1" s="37"/>
      <c r="W1" s="37"/>
      <c r="X1" s="37"/>
      <c r="Y1" s="37"/>
      <c r="Z1" s="37"/>
      <c r="AA1" s="37"/>
      <c r="AB1" s="37"/>
      <c r="AC1" s="3"/>
      <c r="AD1" s="3"/>
      <c r="AE1" s="79" t="s">
        <v>97</v>
      </c>
      <c r="AF1" s="80"/>
      <c r="AG1" s="80"/>
      <c r="AH1" s="81"/>
      <c r="AI1" s="80"/>
      <c r="AJ1" s="80"/>
      <c r="AK1" s="80"/>
      <c r="AL1" s="80"/>
      <c r="AM1" s="80"/>
      <c r="AN1" s="80"/>
      <c r="AO1" s="80"/>
      <c r="AP1" s="80"/>
      <c r="AQ1" s="80"/>
      <c r="AR1" s="80"/>
      <c r="AS1" s="80"/>
      <c r="AT1" s="80"/>
      <c r="AU1" s="80"/>
      <c r="AV1" s="80"/>
      <c r="AW1" s="80"/>
      <c r="AX1" s="80"/>
      <c r="AY1" s="80"/>
      <c r="AZ1" s="80"/>
      <c r="BA1" s="80"/>
      <c r="BB1" s="80"/>
      <c r="BC1" s="80"/>
      <c r="BD1" s="80"/>
      <c r="BE1" s="80"/>
      <c r="BF1" s="80"/>
      <c r="BG1" s="3"/>
      <c r="BH1" s="3"/>
      <c r="BI1" s="82" t="s">
        <v>110</v>
      </c>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row>
    <row r="2" spans="1:100" ht="15.75" thickBot="1">
      <c r="A2" s="122" t="s">
        <v>161</v>
      </c>
      <c r="O2" s="3"/>
      <c r="P2" s="3"/>
      <c r="Q2" s="2"/>
      <c r="R2" s="2"/>
      <c r="S2" s="2" t="s">
        <v>22</v>
      </c>
      <c r="T2" s="2"/>
      <c r="U2" s="2"/>
      <c r="V2" s="2"/>
      <c r="W2" s="2"/>
      <c r="AS2" s="3"/>
      <c r="AT2" s="3"/>
      <c r="AU2" s="2"/>
      <c r="AV2" s="2"/>
      <c r="AW2" s="2" t="s">
        <v>22</v>
      </c>
      <c r="AX2" s="2"/>
      <c r="AY2" s="2"/>
      <c r="AZ2" s="2"/>
      <c r="BA2" s="2"/>
      <c r="BI2" t="s">
        <v>104</v>
      </c>
      <c r="BV2" s="3"/>
      <c r="BW2" s="3"/>
      <c r="BX2" s="2"/>
      <c r="BY2" s="2"/>
      <c r="BZ2" s="2" t="s">
        <v>22</v>
      </c>
      <c r="CA2" s="2"/>
      <c r="CB2" s="2"/>
      <c r="CC2" s="2"/>
      <c r="CD2" s="2"/>
      <c r="CJ2" s="3"/>
      <c r="CK2" s="3"/>
      <c r="CL2" s="3"/>
      <c r="CM2" s="3"/>
      <c r="CN2" s="3"/>
      <c r="CO2" s="3"/>
      <c r="CP2" s="3"/>
      <c r="CQ2" s="3"/>
      <c r="CR2" s="3"/>
      <c r="CS2" s="3"/>
      <c r="CT2" s="3"/>
      <c r="CU2" s="3"/>
      <c r="CV2" s="3"/>
    </row>
    <row r="3" spans="1:100" ht="90.75" thickBot="1">
      <c r="A3" s="16"/>
      <c r="B3" s="5" t="s">
        <v>4</v>
      </c>
      <c r="C3" s="5" t="s">
        <v>5</v>
      </c>
      <c r="D3" s="5" t="s">
        <v>6</v>
      </c>
      <c r="E3" s="5" t="s">
        <v>7</v>
      </c>
      <c r="F3" s="5" t="s">
        <v>8</v>
      </c>
      <c r="G3" s="7" t="s">
        <v>115</v>
      </c>
      <c r="H3" s="5" t="s">
        <v>114</v>
      </c>
      <c r="I3" s="7" t="s">
        <v>112</v>
      </c>
      <c r="J3" s="7" t="s">
        <v>113</v>
      </c>
      <c r="K3" s="5" t="s">
        <v>10</v>
      </c>
      <c r="L3" s="5" t="s">
        <v>11</v>
      </c>
      <c r="M3" s="5" t="s">
        <v>12</v>
      </c>
      <c r="N3" s="5" t="s">
        <v>14</v>
      </c>
      <c r="O3" s="5" t="s">
        <v>13</v>
      </c>
      <c r="P3" s="5" t="s">
        <v>15</v>
      </c>
      <c r="Q3" s="6" t="s">
        <v>16</v>
      </c>
      <c r="R3" s="6" t="s">
        <v>17</v>
      </c>
      <c r="S3" s="6" t="s">
        <v>19</v>
      </c>
      <c r="T3" s="6" t="s">
        <v>20</v>
      </c>
      <c r="U3" s="6" t="s">
        <v>0</v>
      </c>
      <c r="V3" s="6" t="s">
        <v>1</v>
      </c>
      <c r="W3" s="6" t="s">
        <v>18</v>
      </c>
      <c r="X3" s="5" t="s">
        <v>23</v>
      </c>
      <c r="Y3" s="7" t="s">
        <v>5</v>
      </c>
      <c r="Z3" s="7" t="s">
        <v>27</v>
      </c>
      <c r="AA3" s="7" t="s">
        <v>18</v>
      </c>
      <c r="AB3" s="8" t="s">
        <v>27</v>
      </c>
      <c r="AE3" s="16"/>
      <c r="AF3" s="5" t="s">
        <v>4</v>
      </c>
      <c r="AG3" s="5" t="s">
        <v>5</v>
      </c>
      <c r="AH3" s="5" t="s">
        <v>6</v>
      </c>
      <c r="AI3" s="5" t="s">
        <v>7</v>
      </c>
      <c r="AJ3" s="5" t="s">
        <v>8</v>
      </c>
      <c r="AK3" s="7" t="s">
        <v>115</v>
      </c>
      <c r="AL3" s="5" t="s">
        <v>114</v>
      </c>
      <c r="AM3" s="7" t="s">
        <v>112</v>
      </c>
      <c r="AN3" s="7" t="s">
        <v>113</v>
      </c>
      <c r="AO3" s="5" t="s">
        <v>10</v>
      </c>
      <c r="AP3" s="5" t="s">
        <v>11</v>
      </c>
      <c r="AQ3" s="5" t="s">
        <v>12</v>
      </c>
      <c r="AR3" s="5" t="s">
        <v>14</v>
      </c>
      <c r="AS3" s="5" t="s">
        <v>13</v>
      </c>
      <c r="AT3" s="5" t="s">
        <v>15</v>
      </c>
      <c r="AU3" s="6" t="s">
        <v>16</v>
      </c>
      <c r="AV3" s="6" t="s">
        <v>17</v>
      </c>
      <c r="AW3" s="6" t="s">
        <v>19</v>
      </c>
      <c r="AX3" s="6" t="s">
        <v>20</v>
      </c>
      <c r="AY3" s="6" t="s">
        <v>0</v>
      </c>
      <c r="AZ3" s="6" t="s">
        <v>1</v>
      </c>
      <c r="BA3" s="6" t="s">
        <v>18</v>
      </c>
      <c r="BB3" s="5" t="s">
        <v>23</v>
      </c>
      <c r="BC3" s="7" t="s">
        <v>5</v>
      </c>
      <c r="BD3" s="7" t="s">
        <v>27</v>
      </c>
      <c r="BE3" s="7" t="s">
        <v>18</v>
      </c>
      <c r="BF3" s="8" t="s">
        <v>27</v>
      </c>
      <c r="BI3" s="16"/>
      <c r="BJ3" s="5" t="s">
        <v>4</v>
      </c>
      <c r="BK3" s="5" t="s">
        <v>5</v>
      </c>
      <c r="BL3" s="5" t="s">
        <v>6</v>
      </c>
      <c r="BM3" s="5" t="s">
        <v>7</v>
      </c>
      <c r="BN3" s="5" t="s">
        <v>8</v>
      </c>
      <c r="BO3" s="7" t="s">
        <v>115</v>
      </c>
      <c r="BP3" s="5" t="s">
        <v>114</v>
      </c>
      <c r="BQ3" s="7" t="s">
        <v>112</v>
      </c>
      <c r="BR3" s="5" t="s">
        <v>10</v>
      </c>
      <c r="BS3" s="5" t="s">
        <v>11</v>
      </c>
      <c r="BT3" s="5" t="s">
        <v>12</v>
      </c>
      <c r="BU3" s="5" t="s">
        <v>14</v>
      </c>
      <c r="BV3" s="5" t="s">
        <v>13</v>
      </c>
      <c r="BW3" s="5" t="s">
        <v>15</v>
      </c>
      <c r="BX3" s="6" t="s">
        <v>16</v>
      </c>
      <c r="BY3" s="6" t="s">
        <v>17</v>
      </c>
      <c r="BZ3" s="6" t="s">
        <v>19</v>
      </c>
      <c r="CA3" s="6" t="s">
        <v>20</v>
      </c>
      <c r="CB3" s="6" t="s">
        <v>0</v>
      </c>
      <c r="CC3" s="6" t="s">
        <v>1</v>
      </c>
      <c r="CD3" s="6" t="s">
        <v>18</v>
      </c>
      <c r="CE3" s="5" t="s">
        <v>23</v>
      </c>
      <c r="CF3" s="7" t="s">
        <v>5</v>
      </c>
      <c r="CG3" s="7" t="s">
        <v>27</v>
      </c>
      <c r="CH3" s="7" t="s">
        <v>18</v>
      </c>
      <c r="CI3" s="8" t="s">
        <v>27</v>
      </c>
      <c r="CJ3" s="3"/>
      <c r="CK3" s="3"/>
      <c r="CL3" s="3"/>
      <c r="CM3" s="3"/>
      <c r="CN3" s="3"/>
      <c r="CO3" s="3"/>
      <c r="CP3" s="3"/>
      <c r="CQ3" s="3"/>
      <c r="CR3" s="3"/>
      <c r="CS3" s="3"/>
      <c r="CT3" s="3"/>
      <c r="CU3" s="3"/>
      <c r="CV3" s="3"/>
    </row>
    <row r="4" spans="1:87" ht="30.75" thickBot="1">
      <c r="A4" s="17"/>
      <c r="B4" s="11" t="s">
        <v>21</v>
      </c>
      <c r="C4" s="11" t="s">
        <v>21</v>
      </c>
      <c r="D4" s="12" t="s">
        <v>2</v>
      </c>
      <c r="E4" s="12" t="s">
        <v>2</v>
      </c>
      <c r="F4" s="11" t="s">
        <v>25</v>
      </c>
      <c r="G4" s="13"/>
      <c r="H4" s="11" t="s">
        <v>21</v>
      </c>
      <c r="I4" s="13"/>
      <c r="J4" s="13" t="s">
        <v>21</v>
      </c>
      <c r="K4" s="11" t="s">
        <v>25</v>
      </c>
      <c r="L4" s="11" t="s">
        <v>3</v>
      </c>
      <c r="M4" s="11" t="s">
        <v>26</v>
      </c>
      <c r="N4" s="11" t="s">
        <v>21</v>
      </c>
      <c r="O4" s="11" t="s">
        <v>21</v>
      </c>
      <c r="P4" s="11" t="s">
        <v>21</v>
      </c>
      <c r="Q4" s="11" t="s">
        <v>21</v>
      </c>
      <c r="R4" s="11" t="s">
        <v>21</v>
      </c>
      <c r="S4" s="11" t="s">
        <v>21</v>
      </c>
      <c r="T4" s="11" t="s">
        <v>21</v>
      </c>
      <c r="U4" s="11" t="s">
        <v>21</v>
      </c>
      <c r="V4" s="11" t="s">
        <v>21</v>
      </c>
      <c r="W4" s="11" t="s">
        <v>21</v>
      </c>
      <c r="X4" s="11" t="s">
        <v>21</v>
      </c>
      <c r="Y4" s="13" t="s">
        <v>24</v>
      </c>
      <c r="Z4" s="14" t="s">
        <v>28</v>
      </c>
      <c r="AA4" s="13" t="s">
        <v>24</v>
      </c>
      <c r="AB4" s="15" t="s">
        <v>28</v>
      </c>
      <c r="AE4" s="17"/>
      <c r="AF4" s="11" t="s">
        <v>21</v>
      </c>
      <c r="AG4" s="11" t="s">
        <v>21</v>
      </c>
      <c r="AH4" s="12" t="s">
        <v>2</v>
      </c>
      <c r="AI4" s="12" t="s">
        <v>2</v>
      </c>
      <c r="AJ4" s="11" t="s">
        <v>25</v>
      </c>
      <c r="AK4" s="13"/>
      <c r="AL4" s="11" t="s">
        <v>21</v>
      </c>
      <c r="AM4" s="13"/>
      <c r="AN4" s="13" t="s">
        <v>21</v>
      </c>
      <c r="AO4" s="11" t="s">
        <v>25</v>
      </c>
      <c r="AP4" s="11" t="s">
        <v>3</v>
      </c>
      <c r="AQ4" s="11" t="s">
        <v>26</v>
      </c>
      <c r="AR4" s="11" t="s">
        <v>21</v>
      </c>
      <c r="AS4" s="11" t="s">
        <v>21</v>
      </c>
      <c r="AT4" s="11" t="s">
        <v>21</v>
      </c>
      <c r="AU4" s="11" t="s">
        <v>21</v>
      </c>
      <c r="AV4" s="11" t="s">
        <v>21</v>
      </c>
      <c r="AW4" s="11" t="s">
        <v>21</v>
      </c>
      <c r="AX4" s="11" t="s">
        <v>21</v>
      </c>
      <c r="AY4" s="11" t="s">
        <v>21</v>
      </c>
      <c r="AZ4" s="11" t="s">
        <v>21</v>
      </c>
      <c r="BA4" s="11" t="s">
        <v>21</v>
      </c>
      <c r="BB4" s="11" t="s">
        <v>21</v>
      </c>
      <c r="BC4" s="13" t="s">
        <v>24</v>
      </c>
      <c r="BD4" s="14" t="s">
        <v>28</v>
      </c>
      <c r="BE4" s="13" t="s">
        <v>24</v>
      </c>
      <c r="BF4" s="15" t="s">
        <v>28</v>
      </c>
      <c r="BI4" s="17"/>
      <c r="BJ4" s="11" t="s">
        <v>21</v>
      </c>
      <c r="BK4" s="11" t="s">
        <v>21</v>
      </c>
      <c r="BL4" s="12" t="s">
        <v>2</v>
      </c>
      <c r="BM4" s="12" t="s">
        <v>2</v>
      </c>
      <c r="BN4" s="11" t="s">
        <v>25</v>
      </c>
      <c r="BO4" s="11"/>
      <c r="BP4" s="11" t="s">
        <v>21</v>
      </c>
      <c r="BQ4" s="13"/>
      <c r="BR4" s="11" t="s">
        <v>25</v>
      </c>
      <c r="BS4" s="11" t="s">
        <v>3</v>
      </c>
      <c r="BT4" s="11" t="s">
        <v>26</v>
      </c>
      <c r="BU4" s="11" t="s">
        <v>21</v>
      </c>
      <c r="BV4" s="11" t="s">
        <v>21</v>
      </c>
      <c r="BW4" s="11" t="s">
        <v>21</v>
      </c>
      <c r="BX4" s="11" t="s">
        <v>21</v>
      </c>
      <c r="BY4" s="11" t="s">
        <v>21</v>
      </c>
      <c r="BZ4" s="11" t="s">
        <v>21</v>
      </c>
      <c r="CA4" s="11" t="s">
        <v>21</v>
      </c>
      <c r="CB4" s="11" t="s">
        <v>21</v>
      </c>
      <c r="CC4" s="11" t="s">
        <v>21</v>
      </c>
      <c r="CD4" s="11" t="s">
        <v>21</v>
      </c>
      <c r="CE4" s="11" t="s">
        <v>21</v>
      </c>
      <c r="CF4" s="13" t="s">
        <v>24</v>
      </c>
      <c r="CG4" s="14" t="s">
        <v>28</v>
      </c>
      <c r="CH4" s="13" t="s">
        <v>24</v>
      </c>
      <c r="CI4" s="15" t="s">
        <v>28</v>
      </c>
    </row>
    <row r="5" spans="1:87" ht="15.75" thickBot="1">
      <c r="A5" s="40" t="s">
        <v>116</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t="s">
        <v>122</v>
      </c>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t="s">
        <v>104</v>
      </c>
      <c r="BJ5" s="40"/>
      <c r="BK5" s="40"/>
      <c r="BL5" s="40"/>
      <c r="BM5" s="40"/>
      <c r="BN5" s="40"/>
      <c r="BO5" s="40"/>
      <c r="BP5" s="40"/>
      <c r="BQ5" s="42"/>
      <c r="BR5" s="40"/>
      <c r="BS5" s="40"/>
      <c r="BT5" s="40"/>
      <c r="BU5" s="40"/>
      <c r="BV5" s="40"/>
      <c r="BW5" s="40"/>
      <c r="BX5" s="40"/>
      <c r="BY5" s="40"/>
      <c r="BZ5" s="40"/>
      <c r="CA5" s="40"/>
      <c r="CB5" s="40"/>
      <c r="CC5" s="40"/>
      <c r="CD5" s="40"/>
      <c r="CE5" s="40"/>
      <c r="CF5" s="40"/>
      <c r="CG5" s="40"/>
      <c r="CH5" s="40"/>
      <c r="CI5" s="40"/>
    </row>
    <row r="6" spans="1:87" ht="15">
      <c r="A6" s="18" t="s">
        <v>29</v>
      </c>
      <c r="B6">
        <v>0</v>
      </c>
      <c r="C6">
        <v>0.5</v>
      </c>
      <c r="D6">
        <v>0</v>
      </c>
      <c r="E6">
        <v>0</v>
      </c>
      <c r="F6">
        <v>0</v>
      </c>
      <c r="G6" s="42"/>
      <c r="H6">
        <v>0</v>
      </c>
      <c r="I6" s="43">
        <f aca="true" t="shared" si="0" ref="I6:I11">IF(F6&gt;0,H6/F6,0)</f>
        <v>0</v>
      </c>
      <c r="J6" s="43"/>
      <c r="K6">
        <v>0.5</v>
      </c>
      <c r="L6">
        <v>9</v>
      </c>
      <c r="M6">
        <v>0.008</v>
      </c>
      <c r="N6">
        <v>0</v>
      </c>
      <c r="O6">
        <v>0</v>
      </c>
      <c r="P6">
        <v>0.5</v>
      </c>
      <c r="Q6">
        <v>0</v>
      </c>
      <c r="R6">
        <v>0</v>
      </c>
      <c r="S6">
        <v>0</v>
      </c>
      <c r="T6">
        <v>0</v>
      </c>
      <c r="U6">
        <v>0</v>
      </c>
      <c r="V6">
        <v>0</v>
      </c>
      <c r="W6">
        <v>0</v>
      </c>
      <c r="X6">
        <v>0</v>
      </c>
      <c r="Y6" s="4">
        <f>+P6+N6+H6</f>
        <v>0.5</v>
      </c>
      <c r="Z6" s="19" t="str">
        <f>+IF(Y6=C6,"true",IF(ABS(Y6-C6)/C6&lt;0.01,"round","false"))</f>
        <v>true</v>
      </c>
      <c r="AA6" s="19">
        <f>SUM(Q6:V6)</f>
        <v>0</v>
      </c>
      <c r="AB6" s="20" t="str">
        <f>+IF(AA6=W6,"true",IF(ABS(AA6-W6)/W6&lt;0.01,"round","false"))</f>
        <v>true</v>
      </c>
      <c r="AC6">
        <f>+Y6-C6</f>
        <v>0</v>
      </c>
      <c r="AE6" s="18" t="s">
        <v>29</v>
      </c>
      <c r="AF6">
        <v>0</v>
      </c>
      <c r="AG6">
        <v>0.5</v>
      </c>
      <c r="AH6">
        <v>0</v>
      </c>
      <c r="AI6">
        <v>0</v>
      </c>
      <c r="AJ6">
        <v>0</v>
      </c>
      <c r="AK6" s="42"/>
      <c r="AL6">
        <v>0</v>
      </c>
      <c r="AM6" s="43">
        <f aca="true" t="shared" si="1" ref="AM6:AM11">IF(AJ6&gt;0,AL6/AJ6,0)</f>
        <v>0</v>
      </c>
      <c r="AN6" s="43"/>
      <c r="AO6">
        <v>0.5</v>
      </c>
      <c r="AP6">
        <v>11</v>
      </c>
      <c r="AQ6">
        <v>-0.002</v>
      </c>
      <c r="AR6">
        <v>0</v>
      </c>
      <c r="AS6">
        <v>0</v>
      </c>
      <c r="AT6">
        <v>0.5</v>
      </c>
      <c r="AU6">
        <v>0</v>
      </c>
      <c r="AV6">
        <v>0</v>
      </c>
      <c r="AW6">
        <v>0</v>
      </c>
      <c r="AX6">
        <v>0</v>
      </c>
      <c r="AY6">
        <v>0</v>
      </c>
      <c r="AZ6">
        <v>0</v>
      </c>
      <c r="BA6">
        <v>0</v>
      </c>
      <c r="BB6">
        <v>0</v>
      </c>
      <c r="BC6" s="4">
        <f>+AT6+AR6+AL6</f>
        <v>0.5</v>
      </c>
      <c r="BD6" s="19" t="str">
        <f>+IF(BC6=AG6,"true",IF(ABS(BC6-AG6)/AG6&lt;0.01,"round","false"))</f>
        <v>true</v>
      </c>
      <c r="BE6" s="19">
        <f>SUM(AU6:AZ6)</f>
        <v>0</v>
      </c>
      <c r="BF6" s="20" t="str">
        <f>+IF(BE6=BA6,"true",IF(ABS(BE6-BA6)/BA6&lt;0.01,"round","false"))</f>
        <v>true</v>
      </c>
      <c r="BG6">
        <f>+BC6-AG6</f>
        <v>0</v>
      </c>
      <c r="BI6" s="18" t="s">
        <v>29</v>
      </c>
      <c r="BJ6">
        <f aca="true" t="shared" si="2" ref="BJ6:BN10">+B6-AF6</f>
        <v>0</v>
      </c>
      <c r="BK6">
        <f t="shared" si="2"/>
        <v>0</v>
      </c>
      <c r="BL6">
        <f t="shared" si="2"/>
        <v>0</v>
      </c>
      <c r="BM6">
        <f t="shared" si="2"/>
        <v>0</v>
      </c>
      <c r="BN6">
        <f t="shared" si="2"/>
        <v>0</v>
      </c>
      <c r="BP6">
        <f>+H6-AL6</f>
        <v>0</v>
      </c>
      <c r="BQ6" s="43">
        <f aca="true" t="shared" si="3" ref="BQ6:BQ11">IF(BN6&gt;0,BP6/BN6,0)</f>
        <v>0</v>
      </c>
      <c r="BR6">
        <f aca="true" t="shared" si="4" ref="BR6:CE10">+K6-AO6</f>
        <v>0</v>
      </c>
      <c r="BS6">
        <f t="shared" si="4"/>
        <v>-2</v>
      </c>
      <c r="BT6">
        <f t="shared" si="4"/>
        <v>0.01</v>
      </c>
      <c r="BU6">
        <f t="shared" si="4"/>
        <v>0</v>
      </c>
      <c r="BV6">
        <f t="shared" si="4"/>
        <v>0</v>
      </c>
      <c r="BW6">
        <f t="shared" si="4"/>
        <v>0</v>
      </c>
      <c r="BX6">
        <f t="shared" si="4"/>
        <v>0</v>
      </c>
      <c r="BY6">
        <f t="shared" si="4"/>
        <v>0</v>
      </c>
      <c r="BZ6">
        <f t="shared" si="4"/>
        <v>0</v>
      </c>
      <c r="CA6">
        <f t="shared" si="4"/>
        <v>0</v>
      </c>
      <c r="CB6">
        <f t="shared" si="4"/>
        <v>0</v>
      </c>
      <c r="CC6">
        <f t="shared" si="4"/>
        <v>0</v>
      </c>
      <c r="CD6">
        <f t="shared" si="4"/>
        <v>0</v>
      </c>
      <c r="CE6">
        <f t="shared" si="4"/>
        <v>0</v>
      </c>
      <c r="CF6" s="4">
        <f>+BW6+BU6+BP6</f>
        <v>0</v>
      </c>
      <c r="CG6" s="19" t="b">
        <f>CF6=BK6</f>
        <v>1</v>
      </c>
      <c r="CH6" s="19">
        <f>SUM(BX6:CC6)</f>
        <v>0</v>
      </c>
      <c r="CI6" s="20" t="b">
        <f>CH6=CD6</f>
        <v>1</v>
      </c>
    </row>
    <row r="7" spans="1:87" ht="15">
      <c r="A7" s="18" t="s">
        <v>30</v>
      </c>
      <c r="B7">
        <v>0</v>
      </c>
      <c r="C7">
        <v>0</v>
      </c>
      <c r="D7">
        <v>0</v>
      </c>
      <c r="E7">
        <v>0.02</v>
      </c>
      <c r="F7">
        <v>0</v>
      </c>
      <c r="G7" s="42"/>
      <c r="H7">
        <v>0</v>
      </c>
      <c r="I7" s="43">
        <f t="shared" si="0"/>
        <v>0</v>
      </c>
      <c r="J7" s="43"/>
      <c r="K7">
        <v>0.8</v>
      </c>
      <c r="L7">
        <v>2</v>
      </c>
      <c r="M7">
        <v>0.008</v>
      </c>
      <c r="N7">
        <v>0</v>
      </c>
      <c r="O7">
        <v>0</v>
      </c>
      <c r="P7">
        <v>0</v>
      </c>
      <c r="Q7">
        <v>0</v>
      </c>
      <c r="R7">
        <v>0</v>
      </c>
      <c r="S7">
        <v>0</v>
      </c>
      <c r="T7">
        <v>0.1</v>
      </c>
      <c r="U7">
        <v>0</v>
      </c>
      <c r="V7">
        <v>0</v>
      </c>
      <c r="W7">
        <v>0.1</v>
      </c>
      <c r="X7">
        <v>0</v>
      </c>
      <c r="Y7" s="22">
        <f>+P7+N7+H7</f>
        <v>0</v>
      </c>
      <c r="Z7" s="23" t="str">
        <f>+IF(Y7=C7,"true",IF(ABS(Y7-C7)/C7&lt;0.01,"round","false"))</f>
        <v>true</v>
      </c>
      <c r="AA7" s="23">
        <f>SUM(Q7:V7)</f>
        <v>0.1</v>
      </c>
      <c r="AB7" s="24" t="str">
        <f>+IF(AA7=W7,"true",IF(ABS(AA7-W7)/W7&lt;0.01,"round","false"))</f>
        <v>true</v>
      </c>
      <c r="AC7">
        <f aca="true" t="shared" si="5" ref="AC7:AC31">+Y7-C7</f>
        <v>0</v>
      </c>
      <c r="AE7" s="18" t="s">
        <v>30</v>
      </c>
      <c r="AF7">
        <v>0</v>
      </c>
      <c r="AG7">
        <v>0</v>
      </c>
      <c r="AH7">
        <v>0</v>
      </c>
      <c r="AI7">
        <v>-0.003</v>
      </c>
      <c r="AJ7">
        <v>0</v>
      </c>
      <c r="AK7" s="42"/>
      <c r="AL7">
        <v>0</v>
      </c>
      <c r="AM7" s="43">
        <f t="shared" si="1"/>
        <v>0</v>
      </c>
      <c r="AN7" s="43"/>
      <c r="AO7">
        <v>0.7</v>
      </c>
      <c r="AP7">
        <v>2</v>
      </c>
      <c r="AQ7">
        <v>-0.001</v>
      </c>
      <c r="AR7">
        <v>0</v>
      </c>
      <c r="AS7">
        <v>0</v>
      </c>
      <c r="AT7">
        <v>0</v>
      </c>
      <c r="AU7">
        <v>0</v>
      </c>
      <c r="AV7">
        <v>0</v>
      </c>
      <c r="AW7">
        <v>0</v>
      </c>
      <c r="AX7">
        <v>0.1</v>
      </c>
      <c r="AY7">
        <v>0</v>
      </c>
      <c r="AZ7">
        <v>0</v>
      </c>
      <c r="BA7">
        <v>0.1</v>
      </c>
      <c r="BB7">
        <v>0</v>
      </c>
      <c r="BC7" s="22">
        <f>+AT7+AR7+AL7</f>
        <v>0</v>
      </c>
      <c r="BD7" s="23" t="str">
        <f>+IF(BC7=AG7,"true",IF(ABS(BC7-AG7)/AG7&lt;0.01,"round","false"))</f>
        <v>true</v>
      </c>
      <c r="BE7" s="23">
        <f>SUM(AU7:AZ7)</f>
        <v>0.1</v>
      </c>
      <c r="BF7" s="24" t="str">
        <f>+IF(BE7=BA7,"true",IF(ABS(BE7-BA7)/BA7&lt;0.01,"round","false"))</f>
        <v>true</v>
      </c>
      <c r="BG7">
        <f aca="true" t="shared" si="6" ref="BG7:BG31">+BC7-AG7</f>
        <v>0</v>
      </c>
      <c r="BI7" s="18" t="s">
        <v>30</v>
      </c>
      <c r="BJ7">
        <f t="shared" si="2"/>
        <v>0</v>
      </c>
      <c r="BK7">
        <f t="shared" si="2"/>
        <v>0</v>
      </c>
      <c r="BL7">
        <f t="shared" si="2"/>
        <v>0</v>
      </c>
      <c r="BM7">
        <f t="shared" si="2"/>
        <v>0.023</v>
      </c>
      <c r="BN7">
        <f t="shared" si="2"/>
        <v>0</v>
      </c>
      <c r="BP7">
        <f>+H7-AL7</f>
        <v>0</v>
      </c>
      <c r="BQ7" s="43">
        <f t="shared" si="3"/>
        <v>0</v>
      </c>
      <c r="BR7">
        <f t="shared" si="4"/>
        <v>0.10000000000000009</v>
      </c>
      <c r="BS7">
        <f t="shared" si="4"/>
        <v>0</v>
      </c>
      <c r="BT7">
        <f t="shared" si="4"/>
        <v>0.009000000000000001</v>
      </c>
      <c r="BU7">
        <f t="shared" si="4"/>
        <v>0</v>
      </c>
      <c r="BV7">
        <f t="shared" si="4"/>
        <v>0</v>
      </c>
      <c r="BW7">
        <f t="shared" si="4"/>
        <v>0</v>
      </c>
      <c r="BX7">
        <f t="shared" si="4"/>
        <v>0</v>
      </c>
      <c r="BY7">
        <f t="shared" si="4"/>
        <v>0</v>
      </c>
      <c r="BZ7">
        <f t="shared" si="4"/>
        <v>0</v>
      </c>
      <c r="CA7">
        <f t="shared" si="4"/>
        <v>0</v>
      </c>
      <c r="CB7">
        <f t="shared" si="4"/>
        <v>0</v>
      </c>
      <c r="CC7">
        <f t="shared" si="4"/>
        <v>0</v>
      </c>
      <c r="CD7">
        <f t="shared" si="4"/>
        <v>0</v>
      </c>
      <c r="CE7">
        <f t="shared" si="4"/>
        <v>0</v>
      </c>
      <c r="CF7" s="22">
        <f>+BW7+BU7+BP7</f>
        <v>0</v>
      </c>
      <c r="CG7" s="23" t="b">
        <f>CF7=BK7</f>
        <v>1</v>
      </c>
      <c r="CH7" s="23">
        <f>SUM(BX7:CC7)</f>
        <v>0</v>
      </c>
      <c r="CI7" s="24" t="b">
        <f>CH7=CD7</f>
        <v>1</v>
      </c>
    </row>
    <row r="8" spans="1:87" ht="15">
      <c r="A8" s="18" t="s">
        <v>31</v>
      </c>
      <c r="B8">
        <v>0</v>
      </c>
      <c r="C8">
        <v>0.8</v>
      </c>
      <c r="D8">
        <v>0</v>
      </c>
      <c r="E8">
        <v>0.09</v>
      </c>
      <c r="F8">
        <v>0.09</v>
      </c>
      <c r="G8" s="42"/>
      <c r="H8">
        <v>0.05</v>
      </c>
      <c r="I8" s="43">
        <f t="shared" si="0"/>
        <v>0.5555555555555556</v>
      </c>
      <c r="J8" s="43"/>
      <c r="K8">
        <v>4.3</v>
      </c>
      <c r="L8">
        <v>6</v>
      </c>
      <c r="M8">
        <v>0.008</v>
      </c>
      <c r="N8">
        <v>0</v>
      </c>
      <c r="O8">
        <v>0</v>
      </c>
      <c r="P8">
        <v>0.7</v>
      </c>
      <c r="Q8">
        <v>0.1</v>
      </c>
      <c r="R8">
        <v>0</v>
      </c>
      <c r="S8">
        <v>0</v>
      </c>
      <c r="T8">
        <v>0.8</v>
      </c>
      <c r="U8">
        <v>0.2</v>
      </c>
      <c r="V8">
        <v>0</v>
      </c>
      <c r="W8">
        <v>1.2</v>
      </c>
      <c r="X8">
        <v>0</v>
      </c>
      <c r="Y8" s="22">
        <f>+P8+N8+H8</f>
        <v>0.75</v>
      </c>
      <c r="Z8" s="23" t="str">
        <f>+IF(Y8=C8,"true",IF(ABS(Y8-C8)/C8&lt;0.01,"round","false"))</f>
        <v>false</v>
      </c>
      <c r="AA8" s="23">
        <f>SUM(Q8:V8)</f>
        <v>1.1</v>
      </c>
      <c r="AB8" s="24" t="str">
        <f>+IF(AA8=W8,"true",IF(ABS(AA8-W8)/W8&lt;0.01,"round","false"))</f>
        <v>false</v>
      </c>
      <c r="AC8">
        <f t="shared" si="5"/>
        <v>-0.050000000000000044</v>
      </c>
      <c r="AE8" s="18" t="s">
        <v>31</v>
      </c>
      <c r="AF8">
        <v>0</v>
      </c>
      <c r="AG8">
        <v>0.7</v>
      </c>
      <c r="AH8">
        <v>0</v>
      </c>
      <c r="AI8">
        <v>-0.024</v>
      </c>
      <c r="AJ8">
        <v>0</v>
      </c>
      <c r="AK8" s="42"/>
      <c r="AL8">
        <v>0</v>
      </c>
      <c r="AM8" s="43">
        <f t="shared" si="1"/>
        <v>0</v>
      </c>
      <c r="AN8" s="43"/>
      <c r="AO8">
        <v>4.3</v>
      </c>
      <c r="AP8">
        <v>7</v>
      </c>
      <c r="AQ8">
        <v>-0.002</v>
      </c>
      <c r="AR8">
        <v>0</v>
      </c>
      <c r="AS8">
        <v>0</v>
      </c>
      <c r="AT8">
        <v>0.7</v>
      </c>
      <c r="AU8">
        <v>0.1</v>
      </c>
      <c r="AV8">
        <v>0</v>
      </c>
      <c r="AW8">
        <v>0</v>
      </c>
      <c r="AX8">
        <v>0.8</v>
      </c>
      <c r="AY8">
        <v>0.2</v>
      </c>
      <c r="AZ8">
        <v>0</v>
      </c>
      <c r="BA8">
        <v>1.2</v>
      </c>
      <c r="BB8">
        <v>0</v>
      </c>
      <c r="BC8" s="22">
        <f>+AT8+AR8+AL8</f>
        <v>0.7</v>
      </c>
      <c r="BD8" s="23" t="str">
        <f>+IF(BC8=AG8,"true",IF(ABS(BC8-AG8)/AG8&lt;0.01,"round","false"))</f>
        <v>true</v>
      </c>
      <c r="BE8" s="23">
        <f>SUM(AU8:AZ8)</f>
        <v>1.1</v>
      </c>
      <c r="BF8" s="24" t="str">
        <f>+IF(BE8=BA8,"true",IF(ABS(BE8-BA8)/BA8&lt;0.01,"round","false"))</f>
        <v>false</v>
      </c>
      <c r="BG8">
        <f t="shared" si="6"/>
        <v>0</v>
      </c>
      <c r="BI8" s="18" t="s">
        <v>31</v>
      </c>
      <c r="BJ8">
        <f t="shared" si="2"/>
        <v>0</v>
      </c>
      <c r="BK8">
        <f t="shared" si="2"/>
        <v>0.10000000000000009</v>
      </c>
      <c r="BL8">
        <f t="shared" si="2"/>
        <v>0</v>
      </c>
      <c r="BM8">
        <f t="shared" si="2"/>
        <v>0.11399999999999999</v>
      </c>
      <c r="BN8">
        <f t="shared" si="2"/>
        <v>0.09</v>
      </c>
      <c r="BP8">
        <f>+H8-AL8</f>
        <v>0.05</v>
      </c>
      <c r="BQ8" s="43">
        <f t="shared" si="3"/>
        <v>0.5555555555555556</v>
      </c>
      <c r="BR8">
        <f t="shared" si="4"/>
        <v>0</v>
      </c>
      <c r="BS8">
        <f t="shared" si="4"/>
        <v>-1</v>
      </c>
      <c r="BT8">
        <f t="shared" si="4"/>
        <v>0.01</v>
      </c>
      <c r="BU8">
        <f t="shared" si="4"/>
        <v>0</v>
      </c>
      <c r="BV8">
        <f t="shared" si="4"/>
        <v>0</v>
      </c>
      <c r="BW8">
        <f t="shared" si="4"/>
        <v>0</v>
      </c>
      <c r="BX8">
        <f t="shared" si="4"/>
        <v>0</v>
      </c>
      <c r="BY8">
        <f t="shared" si="4"/>
        <v>0</v>
      </c>
      <c r="BZ8">
        <f t="shared" si="4"/>
        <v>0</v>
      </c>
      <c r="CA8">
        <f t="shared" si="4"/>
        <v>0</v>
      </c>
      <c r="CB8">
        <f t="shared" si="4"/>
        <v>0</v>
      </c>
      <c r="CC8">
        <f t="shared" si="4"/>
        <v>0</v>
      </c>
      <c r="CD8">
        <f t="shared" si="4"/>
        <v>0</v>
      </c>
      <c r="CE8">
        <f t="shared" si="4"/>
        <v>0</v>
      </c>
      <c r="CF8" s="22">
        <f>+BW8+BU8+BP8</f>
        <v>0.05</v>
      </c>
      <c r="CG8" s="23" t="b">
        <f>CF8=BK8</f>
        <v>0</v>
      </c>
      <c r="CH8" s="23">
        <f>SUM(BX8:CC8)</f>
        <v>0</v>
      </c>
      <c r="CI8" s="24" t="b">
        <f>CH8=CD8</f>
        <v>1</v>
      </c>
    </row>
    <row r="9" spans="1:87" ht="15">
      <c r="A9" s="18" t="s">
        <v>32</v>
      </c>
      <c r="B9">
        <v>0</v>
      </c>
      <c r="C9">
        <v>0.2</v>
      </c>
      <c r="D9">
        <v>0</v>
      </c>
      <c r="E9">
        <v>0.34</v>
      </c>
      <c r="F9">
        <v>0.19</v>
      </c>
      <c r="G9" s="42"/>
      <c r="H9">
        <v>0.12</v>
      </c>
      <c r="I9" s="43">
        <f t="shared" si="0"/>
        <v>0.631578947368421</v>
      </c>
      <c r="J9" s="43"/>
      <c r="K9">
        <v>5</v>
      </c>
      <c r="L9">
        <v>2</v>
      </c>
      <c r="M9">
        <v>0.01</v>
      </c>
      <c r="N9">
        <v>0</v>
      </c>
      <c r="O9">
        <v>0</v>
      </c>
      <c r="P9">
        <v>0.2</v>
      </c>
      <c r="Q9">
        <v>0.1</v>
      </c>
      <c r="R9">
        <v>0</v>
      </c>
      <c r="S9">
        <v>0</v>
      </c>
      <c r="T9">
        <v>0.4</v>
      </c>
      <c r="U9">
        <v>0</v>
      </c>
      <c r="V9">
        <v>0</v>
      </c>
      <c r="W9">
        <v>0.5</v>
      </c>
      <c r="X9">
        <v>0</v>
      </c>
      <c r="Y9" s="22">
        <f>+P9+N9+H9</f>
        <v>0.32</v>
      </c>
      <c r="Z9" s="23" t="str">
        <f>+IF(Y9=C9,"true",IF(ABS(Y9-C9)/C9&lt;0.01,"round","false"))</f>
        <v>false</v>
      </c>
      <c r="AA9" s="23">
        <f>SUM(Q9:V9)</f>
        <v>0.5</v>
      </c>
      <c r="AB9" s="24" t="str">
        <f>+IF(AA9=W9,"true",IF(ABS(AA9-W9)/W9&lt;0.01,"round","false"))</f>
        <v>true</v>
      </c>
      <c r="AC9">
        <f t="shared" si="5"/>
        <v>0.12</v>
      </c>
      <c r="AE9" s="18" t="s">
        <v>32</v>
      </c>
      <c r="AF9">
        <v>0</v>
      </c>
      <c r="AG9">
        <v>0.2</v>
      </c>
      <c r="AH9">
        <v>0</v>
      </c>
      <c r="AI9">
        <v>0.067</v>
      </c>
      <c r="AJ9">
        <v>0.01</v>
      </c>
      <c r="AK9" s="42"/>
      <c r="AL9">
        <v>0</v>
      </c>
      <c r="AM9" s="43">
        <f t="shared" si="1"/>
        <v>0</v>
      </c>
      <c r="AN9" s="43"/>
      <c r="AO9">
        <v>4.8</v>
      </c>
      <c r="AP9">
        <v>2</v>
      </c>
      <c r="AQ9">
        <v>0</v>
      </c>
      <c r="AR9">
        <v>0</v>
      </c>
      <c r="AS9">
        <v>0</v>
      </c>
      <c r="AT9">
        <v>0.2</v>
      </c>
      <c r="AU9">
        <v>0.1</v>
      </c>
      <c r="AV9">
        <v>0</v>
      </c>
      <c r="AW9">
        <v>0</v>
      </c>
      <c r="AX9">
        <v>0.4</v>
      </c>
      <c r="AY9">
        <v>0</v>
      </c>
      <c r="AZ9">
        <v>0</v>
      </c>
      <c r="BA9">
        <v>0.5</v>
      </c>
      <c r="BB9">
        <v>0</v>
      </c>
      <c r="BC9" s="22">
        <f>+AT9+AR9+AL9</f>
        <v>0.2</v>
      </c>
      <c r="BD9" s="23" t="str">
        <f>+IF(BC9=AG9,"true",IF(ABS(BC9-AG9)/AG9&lt;0.01,"round","false"))</f>
        <v>true</v>
      </c>
      <c r="BE9" s="23">
        <f>SUM(AU9:AZ9)</f>
        <v>0.5</v>
      </c>
      <c r="BF9" s="24" t="str">
        <f>+IF(BE9=BA9,"true",IF(ABS(BE9-BA9)/BA9&lt;0.01,"round","false"))</f>
        <v>true</v>
      </c>
      <c r="BG9">
        <f t="shared" si="6"/>
        <v>0</v>
      </c>
      <c r="BI9" s="18" t="s">
        <v>32</v>
      </c>
      <c r="BJ9">
        <f t="shared" si="2"/>
        <v>0</v>
      </c>
      <c r="BK9">
        <f t="shared" si="2"/>
        <v>0</v>
      </c>
      <c r="BL9">
        <f t="shared" si="2"/>
        <v>0</v>
      </c>
      <c r="BM9">
        <f t="shared" si="2"/>
        <v>0.273</v>
      </c>
      <c r="BN9">
        <f t="shared" si="2"/>
        <v>0.18</v>
      </c>
      <c r="BP9">
        <f>+H9-AL9</f>
        <v>0.12</v>
      </c>
      <c r="BQ9" s="43">
        <f t="shared" si="3"/>
        <v>0.6666666666666666</v>
      </c>
      <c r="BR9">
        <f t="shared" si="4"/>
        <v>0.20000000000000018</v>
      </c>
      <c r="BS9">
        <f t="shared" si="4"/>
        <v>0</v>
      </c>
      <c r="BT9">
        <f t="shared" si="4"/>
        <v>0.01</v>
      </c>
      <c r="BU9">
        <f t="shared" si="4"/>
        <v>0</v>
      </c>
      <c r="BV9">
        <f t="shared" si="4"/>
        <v>0</v>
      </c>
      <c r="BW9">
        <f t="shared" si="4"/>
        <v>0</v>
      </c>
      <c r="BX9">
        <f t="shared" si="4"/>
        <v>0</v>
      </c>
      <c r="BY9">
        <f t="shared" si="4"/>
        <v>0</v>
      </c>
      <c r="BZ9">
        <f t="shared" si="4"/>
        <v>0</v>
      </c>
      <c r="CA9">
        <f t="shared" si="4"/>
        <v>0</v>
      </c>
      <c r="CB9">
        <f t="shared" si="4"/>
        <v>0</v>
      </c>
      <c r="CC9">
        <f t="shared" si="4"/>
        <v>0</v>
      </c>
      <c r="CD9">
        <f t="shared" si="4"/>
        <v>0</v>
      </c>
      <c r="CE9">
        <f t="shared" si="4"/>
        <v>0</v>
      </c>
      <c r="CF9" s="22">
        <f>+BW9+BU9+BP9</f>
        <v>0.12</v>
      </c>
      <c r="CG9" s="23" t="b">
        <f>CF9=BK9</f>
        <v>0</v>
      </c>
      <c r="CH9" s="23">
        <f>SUM(BX9:CC9)</f>
        <v>0</v>
      </c>
      <c r="CI9" s="24" t="b">
        <f>CH9=CD9</f>
        <v>1</v>
      </c>
    </row>
    <row r="10" spans="1:87" ht="15.75" thickBot="1">
      <c r="A10" s="18" t="s">
        <v>90</v>
      </c>
      <c r="B10">
        <v>0</v>
      </c>
      <c r="C10">
        <v>3.2</v>
      </c>
      <c r="D10">
        <v>0</v>
      </c>
      <c r="E10">
        <v>0.11</v>
      </c>
      <c r="F10">
        <v>0.05</v>
      </c>
      <c r="G10" s="42"/>
      <c r="H10">
        <v>0.03</v>
      </c>
      <c r="I10" s="43">
        <f t="shared" si="0"/>
        <v>0.6</v>
      </c>
      <c r="J10" s="43"/>
      <c r="K10">
        <v>99</v>
      </c>
      <c r="L10">
        <v>3</v>
      </c>
      <c r="M10">
        <v>0.01</v>
      </c>
      <c r="N10">
        <v>0</v>
      </c>
      <c r="O10">
        <v>0</v>
      </c>
      <c r="P10">
        <v>3.2</v>
      </c>
      <c r="Q10">
        <v>0</v>
      </c>
      <c r="R10">
        <v>0</v>
      </c>
      <c r="S10">
        <v>0</v>
      </c>
      <c r="T10">
        <v>0.5</v>
      </c>
      <c r="U10">
        <v>0.1</v>
      </c>
      <c r="V10">
        <v>0</v>
      </c>
      <c r="W10" s="22">
        <v>0.6</v>
      </c>
      <c r="X10" s="23">
        <v>0</v>
      </c>
      <c r="Y10" s="9">
        <f>+P10+N10+H10</f>
        <v>3.23</v>
      </c>
      <c r="Z10" s="10" t="str">
        <f>+IF(Y10=C10,"true",IF(ABS(Y10-C10)/C10&lt;0.01,"round","false"))</f>
        <v>round</v>
      </c>
      <c r="AA10" s="10">
        <f>SUM(Q10:V10)</f>
        <v>0.6</v>
      </c>
      <c r="AB10" s="21" t="str">
        <f>+IF(AA10=W10,"true",IF(ABS(AA10-W10)/W10&lt;0.01,"round","false"))</f>
        <v>true</v>
      </c>
      <c r="AC10">
        <f t="shared" si="5"/>
        <v>0.029999999999999805</v>
      </c>
      <c r="AE10" s="18" t="s">
        <v>90</v>
      </c>
      <c r="AF10">
        <v>0</v>
      </c>
      <c r="AG10">
        <v>3.2</v>
      </c>
      <c r="AH10">
        <v>0</v>
      </c>
      <c r="AI10">
        <v>-0.016</v>
      </c>
      <c r="AJ10">
        <v>0</v>
      </c>
      <c r="AK10" s="42"/>
      <c r="AL10">
        <v>0</v>
      </c>
      <c r="AM10" s="43">
        <f t="shared" si="1"/>
        <v>0</v>
      </c>
      <c r="AN10" s="43"/>
      <c r="AO10">
        <v>98.7</v>
      </c>
      <c r="AP10">
        <v>4</v>
      </c>
      <c r="AQ10">
        <v>0</v>
      </c>
      <c r="AR10">
        <v>0</v>
      </c>
      <c r="AS10">
        <v>0</v>
      </c>
      <c r="AT10">
        <v>3.2</v>
      </c>
      <c r="AU10">
        <v>0</v>
      </c>
      <c r="AV10">
        <v>0</v>
      </c>
      <c r="AW10">
        <v>0</v>
      </c>
      <c r="AX10">
        <v>0.5</v>
      </c>
      <c r="AY10">
        <v>0.1</v>
      </c>
      <c r="AZ10">
        <v>0</v>
      </c>
      <c r="BA10">
        <v>0.6</v>
      </c>
      <c r="BB10">
        <v>0</v>
      </c>
      <c r="BC10" s="9">
        <f>+AT10+AR10+AL10</f>
        <v>3.2</v>
      </c>
      <c r="BD10" s="10" t="str">
        <f>+IF(BC10=AG10,"true",IF(ABS(BC10-AG10)/AG10&lt;0.01,"round","false"))</f>
        <v>true</v>
      </c>
      <c r="BE10" s="10">
        <f>SUM(AU10:AZ10)</f>
        <v>0.6</v>
      </c>
      <c r="BF10" s="21" t="str">
        <f>+IF(BE10=BA10,"true",IF(ABS(BE10-BA10)/BA10&lt;0.01,"round","false"))</f>
        <v>true</v>
      </c>
      <c r="BG10">
        <f t="shared" si="6"/>
        <v>0</v>
      </c>
      <c r="BI10" s="18" t="s">
        <v>90</v>
      </c>
      <c r="BJ10">
        <f t="shared" si="2"/>
        <v>0</v>
      </c>
      <c r="BK10">
        <f t="shared" si="2"/>
        <v>0</v>
      </c>
      <c r="BL10">
        <f t="shared" si="2"/>
        <v>0</v>
      </c>
      <c r="BM10">
        <f t="shared" si="2"/>
        <v>0.126</v>
      </c>
      <c r="BN10">
        <f t="shared" si="2"/>
        <v>0.05</v>
      </c>
      <c r="BP10">
        <f>+H10-AL10</f>
        <v>0.03</v>
      </c>
      <c r="BQ10" s="43">
        <f t="shared" si="3"/>
        <v>0.6</v>
      </c>
      <c r="BR10">
        <f t="shared" si="4"/>
        <v>0.29999999999999716</v>
      </c>
      <c r="BS10">
        <f t="shared" si="4"/>
        <v>-1</v>
      </c>
      <c r="BT10">
        <f t="shared" si="4"/>
        <v>0.01</v>
      </c>
      <c r="BU10">
        <f t="shared" si="4"/>
        <v>0</v>
      </c>
      <c r="BV10">
        <f t="shared" si="4"/>
        <v>0</v>
      </c>
      <c r="BW10">
        <f t="shared" si="4"/>
        <v>0</v>
      </c>
      <c r="BX10">
        <f t="shared" si="4"/>
        <v>0</v>
      </c>
      <c r="BY10">
        <f t="shared" si="4"/>
        <v>0</v>
      </c>
      <c r="BZ10">
        <f t="shared" si="4"/>
        <v>0</v>
      </c>
      <c r="CA10">
        <f t="shared" si="4"/>
        <v>0</v>
      </c>
      <c r="CB10">
        <f t="shared" si="4"/>
        <v>0</v>
      </c>
      <c r="CC10">
        <f t="shared" si="4"/>
        <v>0</v>
      </c>
      <c r="CD10">
        <f t="shared" si="4"/>
        <v>0</v>
      </c>
      <c r="CE10">
        <f t="shared" si="4"/>
        <v>0</v>
      </c>
      <c r="CF10" s="9">
        <f>+BW10+BU10+BP10</f>
        <v>0.03</v>
      </c>
      <c r="CG10" s="10" t="b">
        <f>CF10=BK10</f>
        <v>0</v>
      </c>
      <c r="CH10" s="10">
        <f>SUM(BX10:CC10)</f>
        <v>0</v>
      </c>
      <c r="CI10" s="21" t="b">
        <f>CH10=CD10</f>
        <v>1</v>
      </c>
    </row>
    <row r="11" spans="1:87" ht="15.75" thickBot="1">
      <c r="A11" s="17" t="s">
        <v>34</v>
      </c>
      <c r="B11" s="12">
        <f>SUM(B6:B10)</f>
        <v>0</v>
      </c>
      <c r="C11" s="12">
        <f aca="true" t="shared" si="7" ref="C11:AA11">SUM(C6:C10)</f>
        <v>4.7</v>
      </c>
      <c r="D11" s="12">
        <f t="shared" si="7"/>
        <v>0</v>
      </c>
      <c r="E11" s="12">
        <f t="shared" si="7"/>
        <v>0.56</v>
      </c>
      <c r="F11" s="12">
        <f t="shared" si="7"/>
        <v>0.33</v>
      </c>
      <c r="G11" s="44"/>
      <c r="H11" s="12">
        <f t="shared" si="7"/>
        <v>0.19999999999999998</v>
      </c>
      <c r="I11" s="43">
        <f t="shared" si="0"/>
        <v>0.606060606060606</v>
      </c>
      <c r="J11" s="43"/>
      <c r="K11" s="12">
        <f t="shared" si="7"/>
        <v>109.6</v>
      </c>
      <c r="L11" s="12">
        <f t="shared" si="7"/>
        <v>22</v>
      </c>
      <c r="M11" s="12">
        <f t="shared" si="7"/>
        <v>0.044000000000000004</v>
      </c>
      <c r="N11" s="12">
        <f t="shared" si="7"/>
        <v>0</v>
      </c>
      <c r="O11" s="12">
        <f t="shared" si="7"/>
        <v>0</v>
      </c>
      <c r="P11" s="12">
        <f t="shared" si="7"/>
        <v>4.6</v>
      </c>
      <c r="Q11" s="12">
        <f t="shared" si="7"/>
        <v>0.2</v>
      </c>
      <c r="R11" s="12">
        <f t="shared" si="7"/>
        <v>0</v>
      </c>
      <c r="S11" s="12">
        <f t="shared" si="7"/>
        <v>0</v>
      </c>
      <c r="T11" s="12">
        <f t="shared" si="7"/>
        <v>1.8</v>
      </c>
      <c r="U11" s="12">
        <f t="shared" si="7"/>
        <v>0.30000000000000004</v>
      </c>
      <c r="V11" s="12">
        <f t="shared" si="7"/>
        <v>0</v>
      </c>
      <c r="W11" s="12">
        <f t="shared" si="7"/>
        <v>2.4</v>
      </c>
      <c r="X11" s="33">
        <f t="shared" si="7"/>
        <v>0</v>
      </c>
      <c r="Y11" s="9">
        <f t="shared" si="7"/>
        <v>4.8</v>
      </c>
      <c r="Z11" s="10"/>
      <c r="AA11" s="10">
        <f t="shared" si="7"/>
        <v>2.3000000000000003</v>
      </c>
      <c r="AB11" s="21"/>
      <c r="AE11" s="17" t="s">
        <v>34</v>
      </c>
      <c r="AF11" s="12">
        <f aca="true" t="shared" si="8" ref="AF11:BC11">SUM(AF6:AF10)</f>
        <v>0</v>
      </c>
      <c r="AG11" s="12">
        <f t="shared" si="8"/>
        <v>4.6</v>
      </c>
      <c r="AH11" s="12">
        <f t="shared" si="8"/>
        <v>0</v>
      </c>
      <c r="AI11" s="12">
        <f t="shared" si="8"/>
        <v>0.024000000000000007</v>
      </c>
      <c r="AJ11" s="12">
        <f t="shared" si="8"/>
        <v>0.01</v>
      </c>
      <c r="AK11" s="44"/>
      <c r="AL11" s="12">
        <f t="shared" si="8"/>
        <v>0</v>
      </c>
      <c r="AM11" s="43">
        <f t="shared" si="1"/>
        <v>0</v>
      </c>
      <c r="AN11" s="43"/>
      <c r="AO11" s="12">
        <f t="shared" si="8"/>
        <v>109</v>
      </c>
      <c r="AP11" s="12">
        <f t="shared" si="8"/>
        <v>26</v>
      </c>
      <c r="AQ11" s="12">
        <f t="shared" si="8"/>
        <v>-0.005</v>
      </c>
      <c r="AR11" s="12">
        <f t="shared" si="8"/>
        <v>0</v>
      </c>
      <c r="AS11" s="12">
        <f t="shared" si="8"/>
        <v>0</v>
      </c>
      <c r="AT11" s="12">
        <f t="shared" si="8"/>
        <v>4.6</v>
      </c>
      <c r="AU11" s="12">
        <f t="shared" si="8"/>
        <v>0.2</v>
      </c>
      <c r="AV11" s="12">
        <f t="shared" si="8"/>
        <v>0</v>
      </c>
      <c r="AW11" s="12">
        <f t="shared" si="8"/>
        <v>0</v>
      </c>
      <c r="AX11" s="12">
        <f t="shared" si="8"/>
        <v>1.8</v>
      </c>
      <c r="AY11" s="12">
        <f t="shared" si="8"/>
        <v>0.30000000000000004</v>
      </c>
      <c r="AZ11" s="12">
        <f t="shared" si="8"/>
        <v>0</v>
      </c>
      <c r="BA11" s="12">
        <f t="shared" si="8"/>
        <v>2.4</v>
      </c>
      <c r="BB11" s="33">
        <f t="shared" si="8"/>
        <v>0</v>
      </c>
      <c r="BC11" s="34">
        <f t="shared" si="8"/>
        <v>4.6</v>
      </c>
      <c r="BD11" s="12"/>
      <c r="BE11" s="12">
        <f>SUM(BE6:BE10)</f>
        <v>2.3000000000000003</v>
      </c>
      <c r="BF11" s="33"/>
      <c r="BI11" s="17" t="s">
        <v>34</v>
      </c>
      <c r="BJ11" s="12">
        <f aca="true" t="shared" si="9" ref="BJ11:CF11">SUM(BJ6:BJ10)</f>
        <v>0</v>
      </c>
      <c r="BK11" s="12">
        <f t="shared" si="9"/>
        <v>0.10000000000000009</v>
      </c>
      <c r="BL11" s="12">
        <f t="shared" si="9"/>
        <v>0</v>
      </c>
      <c r="BM11" s="12">
        <f t="shared" si="9"/>
        <v>0.536</v>
      </c>
      <c r="BN11" s="12">
        <f t="shared" si="9"/>
        <v>0.32</v>
      </c>
      <c r="BO11" s="12"/>
      <c r="BP11" s="12">
        <f t="shared" si="9"/>
        <v>0.19999999999999998</v>
      </c>
      <c r="BQ11" s="43">
        <f t="shared" si="3"/>
        <v>0.6249999999999999</v>
      </c>
      <c r="BR11" s="12">
        <f t="shared" si="9"/>
        <v>0.5999999999999974</v>
      </c>
      <c r="BS11" s="12">
        <f t="shared" si="9"/>
        <v>-4</v>
      </c>
      <c r="BT11" s="12"/>
      <c r="BU11" s="12">
        <f t="shared" si="9"/>
        <v>0</v>
      </c>
      <c r="BV11" s="12">
        <f t="shared" si="9"/>
        <v>0</v>
      </c>
      <c r="BW11" s="12">
        <f t="shared" si="9"/>
        <v>0</v>
      </c>
      <c r="BX11" s="12">
        <f t="shared" si="9"/>
        <v>0</v>
      </c>
      <c r="BY11" s="12">
        <f t="shared" si="9"/>
        <v>0</v>
      </c>
      <c r="BZ11" s="12">
        <f t="shared" si="9"/>
        <v>0</v>
      </c>
      <c r="CA11" s="12">
        <f t="shared" si="9"/>
        <v>0</v>
      </c>
      <c r="CB11" s="12">
        <f t="shared" si="9"/>
        <v>0</v>
      </c>
      <c r="CC11" s="12">
        <f t="shared" si="9"/>
        <v>0</v>
      </c>
      <c r="CD11" s="12">
        <f t="shared" si="9"/>
        <v>0</v>
      </c>
      <c r="CE11" s="33">
        <f t="shared" si="9"/>
        <v>0</v>
      </c>
      <c r="CF11" s="34">
        <f t="shared" si="9"/>
        <v>0.19999999999999998</v>
      </c>
      <c r="CG11" s="12"/>
      <c r="CH11" s="12">
        <f>SUM(CH6:CH10)</f>
        <v>0</v>
      </c>
      <c r="CI11" s="33"/>
    </row>
    <row r="12" spans="1:87" ht="15.75" thickBot="1">
      <c r="A12" s="40" t="s">
        <v>117</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D12" s="40"/>
      <c r="AE12" s="41" t="s">
        <v>123</v>
      </c>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H12" s="40"/>
      <c r="BI12" s="40" t="s">
        <v>105</v>
      </c>
      <c r="BJ12" s="41"/>
      <c r="BK12" s="41"/>
      <c r="BL12" s="41"/>
      <c r="BM12" s="41"/>
      <c r="BN12" s="41"/>
      <c r="BO12" s="41"/>
      <c r="BP12" s="41"/>
      <c r="BQ12" s="43"/>
      <c r="BR12" s="41"/>
      <c r="BS12" s="41"/>
      <c r="BT12" s="41"/>
      <c r="BU12" s="41"/>
      <c r="BV12" s="41"/>
      <c r="BW12" s="41"/>
      <c r="BX12" s="41"/>
      <c r="BY12" s="41"/>
      <c r="BZ12" s="41"/>
      <c r="CA12" s="41"/>
      <c r="CB12" s="41"/>
      <c r="CC12" s="41"/>
      <c r="CD12" s="41"/>
      <c r="CE12" s="41"/>
      <c r="CF12" s="41"/>
      <c r="CG12" s="41"/>
      <c r="CH12" s="41"/>
      <c r="CI12" s="41"/>
    </row>
    <row r="13" spans="1:87" ht="15">
      <c r="A13" s="18" t="s">
        <v>29</v>
      </c>
      <c r="B13" s="23">
        <v>0</v>
      </c>
      <c r="C13" s="23">
        <v>3</v>
      </c>
      <c r="D13" s="23">
        <v>6.1</v>
      </c>
      <c r="E13" s="23">
        <v>0</v>
      </c>
      <c r="F13" s="23">
        <v>0.4</v>
      </c>
      <c r="G13" s="42">
        <f aca="true" t="shared" si="10" ref="G13:G18">+(F13-F6)/25</f>
        <v>0.016</v>
      </c>
      <c r="H13" s="23">
        <v>0.24</v>
      </c>
      <c r="I13" s="43">
        <f aca="true" t="shared" si="11" ref="I13:I18">IF(F13&gt;0,H13/F13,0)</f>
        <v>0.6</v>
      </c>
      <c r="J13" s="43">
        <f aca="true" t="shared" si="12" ref="J13:J18">+(H13-H6)/25</f>
        <v>0.0096</v>
      </c>
      <c r="K13" s="23">
        <v>1.3</v>
      </c>
      <c r="L13" s="23">
        <v>3</v>
      </c>
      <c r="M13" s="23">
        <v>0.07</v>
      </c>
      <c r="N13" s="23">
        <v>0</v>
      </c>
      <c r="O13" s="23">
        <v>0</v>
      </c>
      <c r="P13" s="23">
        <v>2.7</v>
      </c>
      <c r="Q13" s="23">
        <v>0</v>
      </c>
      <c r="R13" s="23">
        <v>0</v>
      </c>
      <c r="S13" s="23">
        <v>0</v>
      </c>
      <c r="T13" s="23">
        <v>0</v>
      </c>
      <c r="U13" s="23">
        <v>0</v>
      </c>
      <c r="V13" s="23">
        <v>0</v>
      </c>
      <c r="W13" s="23">
        <v>0</v>
      </c>
      <c r="X13" s="23">
        <v>0</v>
      </c>
      <c r="Y13" s="4">
        <f>+P13+N13+H13</f>
        <v>2.9400000000000004</v>
      </c>
      <c r="Z13" s="19" t="str">
        <f>+IF(Y13=C13,"true",IF(ABS(Y13-C13)/C13&lt;0.01,"round","false"))</f>
        <v>false</v>
      </c>
      <c r="AA13" s="19">
        <f>SUM(Q13:V13)</f>
        <v>0</v>
      </c>
      <c r="AB13" s="20" t="str">
        <f>+IF(AA13=W13,"true",IF(ABS(AA13-W13)/W13&lt;0.01,"round","false"))</f>
        <v>true</v>
      </c>
      <c r="AC13">
        <f t="shared" si="5"/>
        <v>-0.05999999999999961</v>
      </c>
      <c r="AE13" s="18" t="s">
        <v>29</v>
      </c>
      <c r="AF13">
        <v>0</v>
      </c>
      <c r="AG13">
        <v>2.6</v>
      </c>
      <c r="AH13">
        <v>0</v>
      </c>
      <c r="AI13">
        <v>0</v>
      </c>
      <c r="AJ13">
        <v>0</v>
      </c>
      <c r="AK13" s="42">
        <f aca="true" t="shared" si="13" ref="AK13:AK18">+(AJ13-AJ6)/25</f>
        <v>0</v>
      </c>
      <c r="AL13">
        <v>0</v>
      </c>
      <c r="AM13" s="43">
        <f aca="true" t="shared" si="14" ref="AM13:AM18">IF(AJ13&gt;0,AL13/AJ13,0)</f>
        <v>0</v>
      </c>
      <c r="AN13" s="43">
        <f aca="true" t="shared" si="15" ref="AN13:AN18">+(AL13-AL6)/25</f>
        <v>0</v>
      </c>
      <c r="AO13">
        <v>0.8</v>
      </c>
      <c r="AP13">
        <v>11</v>
      </c>
      <c r="AQ13">
        <v>-0.01</v>
      </c>
      <c r="AR13">
        <v>0</v>
      </c>
      <c r="AS13">
        <v>0</v>
      </c>
      <c r="AT13">
        <v>2.6</v>
      </c>
      <c r="AU13">
        <v>0</v>
      </c>
      <c r="AV13">
        <v>0</v>
      </c>
      <c r="AW13">
        <v>0</v>
      </c>
      <c r="AX13">
        <v>0</v>
      </c>
      <c r="AY13">
        <v>0</v>
      </c>
      <c r="AZ13">
        <v>0</v>
      </c>
      <c r="BA13">
        <v>0</v>
      </c>
      <c r="BB13">
        <v>0</v>
      </c>
      <c r="BC13" s="4">
        <f>+AT13+AR13+AL13</f>
        <v>2.6</v>
      </c>
      <c r="BD13" s="19" t="str">
        <f>+IF(BC13=AG13,"true",IF(ABS(BC13-AG13)/AG13&lt;0.01,"round","false"))</f>
        <v>true</v>
      </c>
      <c r="BE13" s="19">
        <f>SUM(AU13:AZ13)</f>
        <v>0</v>
      </c>
      <c r="BF13" s="20" t="str">
        <f>+IF(BE13=BA13,"true",IF(ABS(BE13-BA13)/BA13&lt;0.01,"round","false"))</f>
        <v>true</v>
      </c>
      <c r="BG13">
        <f t="shared" si="6"/>
        <v>0</v>
      </c>
      <c r="BI13" s="18" t="s">
        <v>29</v>
      </c>
      <c r="BJ13">
        <f aca="true" t="shared" si="16" ref="BJ13:BN17">+B13-AF13</f>
        <v>0</v>
      </c>
      <c r="BK13">
        <f t="shared" si="16"/>
        <v>0.3999999999999999</v>
      </c>
      <c r="BL13">
        <f t="shared" si="16"/>
        <v>6.1</v>
      </c>
      <c r="BM13">
        <f t="shared" si="16"/>
        <v>0</v>
      </c>
      <c r="BN13">
        <f t="shared" si="16"/>
        <v>0.4</v>
      </c>
      <c r="BO13">
        <f aca="true" t="shared" si="17" ref="BO13:BO18">+(BN13-BN6)/25</f>
        <v>0.016</v>
      </c>
      <c r="BP13">
        <f>+H13-AL13</f>
        <v>0.24</v>
      </c>
      <c r="BQ13" s="43">
        <f aca="true" t="shared" si="18" ref="BQ13:BQ18">IF(BN13&gt;0,BP13/BN13,0)</f>
        <v>0.6</v>
      </c>
      <c r="BR13">
        <f aca="true" t="shared" si="19" ref="BR13:CE17">+K13-AO13</f>
        <v>0.5</v>
      </c>
      <c r="BS13">
        <f t="shared" si="19"/>
        <v>-8</v>
      </c>
      <c r="BT13">
        <f t="shared" si="19"/>
        <v>0.08</v>
      </c>
      <c r="BU13">
        <f t="shared" si="19"/>
        <v>0</v>
      </c>
      <c r="BV13">
        <f t="shared" si="19"/>
        <v>0</v>
      </c>
      <c r="BW13">
        <f t="shared" si="19"/>
        <v>0.10000000000000009</v>
      </c>
      <c r="BX13">
        <f t="shared" si="19"/>
        <v>0</v>
      </c>
      <c r="BY13">
        <f t="shared" si="19"/>
        <v>0</v>
      </c>
      <c r="BZ13">
        <f t="shared" si="19"/>
        <v>0</v>
      </c>
      <c r="CA13">
        <f t="shared" si="19"/>
        <v>0</v>
      </c>
      <c r="CB13">
        <f t="shared" si="19"/>
        <v>0</v>
      </c>
      <c r="CC13">
        <f t="shared" si="19"/>
        <v>0</v>
      </c>
      <c r="CD13">
        <f t="shared" si="19"/>
        <v>0</v>
      </c>
      <c r="CE13">
        <f t="shared" si="19"/>
        <v>0</v>
      </c>
      <c r="CF13" s="4">
        <f>+BW13+BU13+BP13</f>
        <v>0.3400000000000001</v>
      </c>
      <c r="CG13" s="19" t="b">
        <f>CF13=BK13</f>
        <v>0</v>
      </c>
      <c r="CH13" s="19">
        <f>SUM(BX13:CC13)</f>
        <v>0</v>
      </c>
      <c r="CI13" s="20" t="b">
        <f>CH13=CD13</f>
        <v>1</v>
      </c>
    </row>
    <row r="14" spans="1:87" ht="15">
      <c r="A14" s="18" t="s">
        <v>30</v>
      </c>
      <c r="B14">
        <v>0</v>
      </c>
      <c r="C14">
        <v>0.1</v>
      </c>
      <c r="D14">
        <v>0.8</v>
      </c>
      <c r="E14">
        <v>0.04</v>
      </c>
      <c r="F14">
        <v>0.79</v>
      </c>
      <c r="G14" s="42">
        <f t="shared" si="10"/>
        <v>0.0316</v>
      </c>
      <c r="H14">
        <v>0.47</v>
      </c>
      <c r="I14" s="43">
        <f t="shared" si="11"/>
        <v>0.5949367088607594</v>
      </c>
      <c r="J14" s="43">
        <f t="shared" si="12"/>
        <v>0.018799999999999997</v>
      </c>
      <c r="K14">
        <v>2.3</v>
      </c>
      <c r="L14">
        <v>1</v>
      </c>
      <c r="M14">
        <v>0.07</v>
      </c>
      <c r="N14">
        <v>0</v>
      </c>
      <c r="O14">
        <v>0</v>
      </c>
      <c r="P14">
        <v>0.1</v>
      </c>
      <c r="Q14">
        <v>0</v>
      </c>
      <c r="R14">
        <v>0</v>
      </c>
      <c r="S14">
        <v>0</v>
      </c>
      <c r="T14">
        <v>0.4</v>
      </c>
      <c r="U14">
        <v>0</v>
      </c>
      <c r="V14">
        <v>0</v>
      </c>
      <c r="W14">
        <v>0.4</v>
      </c>
      <c r="X14">
        <v>0</v>
      </c>
      <c r="Y14" s="22">
        <f>+P14+N14+H14</f>
        <v>0.57</v>
      </c>
      <c r="Z14" s="23" t="str">
        <f>+IF(Y14=C14,"true",IF(ABS(Y14-C14)/C14&lt;0.01,"round","false"))</f>
        <v>false</v>
      </c>
      <c r="AA14" s="23">
        <f>SUM(Q14:V14)</f>
        <v>0.4</v>
      </c>
      <c r="AB14" s="24" t="str">
        <f>+IF(AA14=W14,"true",IF(ABS(AA14-W14)/W14&lt;0.01,"round","false"))</f>
        <v>true</v>
      </c>
      <c r="AC14">
        <f t="shared" si="5"/>
        <v>0.47</v>
      </c>
      <c r="AE14" s="18" t="s">
        <v>30</v>
      </c>
      <c r="AF14">
        <v>0</v>
      </c>
      <c r="AG14">
        <v>0</v>
      </c>
      <c r="AH14">
        <v>0</v>
      </c>
      <c r="AI14">
        <v>-0.003</v>
      </c>
      <c r="AJ14">
        <v>0</v>
      </c>
      <c r="AK14" s="42">
        <f t="shared" si="13"/>
        <v>0</v>
      </c>
      <c r="AL14">
        <v>0</v>
      </c>
      <c r="AM14" s="43">
        <f t="shared" si="14"/>
        <v>0</v>
      </c>
      <c r="AN14" s="43">
        <f t="shared" si="15"/>
        <v>0</v>
      </c>
      <c r="AO14">
        <v>1.2</v>
      </c>
      <c r="AP14">
        <v>2</v>
      </c>
      <c r="AQ14">
        <v>-0.006</v>
      </c>
      <c r="AR14">
        <v>0</v>
      </c>
      <c r="AS14">
        <v>0</v>
      </c>
      <c r="AT14">
        <v>0</v>
      </c>
      <c r="AU14">
        <v>0</v>
      </c>
      <c r="AV14">
        <v>0</v>
      </c>
      <c r="AW14">
        <v>0</v>
      </c>
      <c r="AX14">
        <v>0.4</v>
      </c>
      <c r="AY14">
        <v>0</v>
      </c>
      <c r="AZ14">
        <v>0</v>
      </c>
      <c r="BA14">
        <v>0.4</v>
      </c>
      <c r="BB14">
        <v>0</v>
      </c>
      <c r="BC14" s="22">
        <f>+AT14+AR14+AL14</f>
        <v>0</v>
      </c>
      <c r="BD14" s="23" t="str">
        <f>+IF(BC14=AG14,"true",IF(ABS(BC14-AG14)/AG14&lt;0.01,"round","false"))</f>
        <v>true</v>
      </c>
      <c r="BE14" s="23">
        <f>SUM(AU14:AZ14)</f>
        <v>0.4</v>
      </c>
      <c r="BF14" s="24" t="str">
        <f>+IF(BE14=BA14,"true",IF(ABS(BE14-BA14)/BA14&lt;0.01,"round","false"))</f>
        <v>true</v>
      </c>
      <c r="BG14">
        <f t="shared" si="6"/>
        <v>0</v>
      </c>
      <c r="BI14" s="18" t="s">
        <v>30</v>
      </c>
      <c r="BJ14">
        <f t="shared" si="16"/>
        <v>0</v>
      </c>
      <c r="BK14">
        <f t="shared" si="16"/>
        <v>0.1</v>
      </c>
      <c r="BL14">
        <f t="shared" si="16"/>
        <v>0.8</v>
      </c>
      <c r="BM14">
        <f t="shared" si="16"/>
        <v>0.043000000000000003</v>
      </c>
      <c r="BN14">
        <f t="shared" si="16"/>
        <v>0.79</v>
      </c>
      <c r="BO14">
        <f t="shared" si="17"/>
        <v>0.0316</v>
      </c>
      <c r="BP14">
        <f>+H14-AL14</f>
        <v>0.47</v>
      </c>
      <c r="BQ14" s="43">
        <f t="shared" si="18"/>
        <v>0.5949367088607594</v>
      </c>
      <c r="BR14">
        <f t="shared" si="19"/>
        <v>1.0999999999999999</v>
      </c>
      <c r="BS14">
        <f t="shared" si="19"/>
        <v>-1</v>
      </c>
      <c r="BT14">
        <f t="shared" si="19"/>
        <v>0.07600000000000001</v>
      </c>
      <c r="BU14">
        <f t="shared" si="19"/>
        <v>0</v>
      </c>
      <c r="BV14">
        <f t="shared" si="19"/>
        <v>0</v>
      </c>
      <c r="BW14">
        <f t="shared" si="19"/>
        <v>0.1</v>
      </c>
      <c r="BX14">
        <f t="shared" si="19"/>
        <v>0</v>
      </c>
      <c r="BY14">
        <f t="shared" si="19"/>
        <v>0</v>
      </c>
      <c r="BZ14">
        <f t="shared" si="19"/>
        <v>0</v>
      </c>
      <c r="CA14">
        <f t="shared" si="19"/>
        <v>0</v>
      </c>
      <c r="CB14">
        <f t="shared" si="19"/>
        <v>0</v>
      </c>
      <c r="CC14">
        <f t="shared" si="19"/>
        <v>0</v>
      </c>
      <c r="CD14">
        <f t="shared" si="19"/>
        <v>0</v>
      </c>
      <c r="CE14">
        <f t="shared" si="19"/>
        <v>0</v>
      </c>
      <c r="CF14" s="22">
        <f>+BW14+BU14+BP14</f>
        <v>0.57</v>
      </c>
      <c r="CG14" s="23" t="b">
        <f>CF14=BK14</f>
        <v>0</v>
      </c>
      <c r="CH14" s="23">
        <f>SUM(BX14:CC14)</f>
        <v>0</v>
      </c>
      <c r="CI14" s="24" t="b">
        <f>CH14=CD14</f>
        <v>1</v>
      </c>
    </row>
    <row r="15" spans="1:87" ht="15">
      <c r="A15" s="18" t="s">
        <v>31</v>
      </c>
      <c r="B15">
        <v>0</v>
      </c>
      <c r="C15">
        <v>4.9</v>
      </c>
      <c r="D15">
        <v>0</v>
      </c>
      <c r="E15">
        <v>0.16</v>
      </c>
      <c r="F15">
        <v>1.13</v>
      </c>
      <c r="G15" s="42">
        <f t="shared" si="10"/>
        <v>0.04159999999999999</v>
      </c>
      <c r="H15">
        <v>0.68</v>
      </c>
      <c r="I15" s="43">
        <f t="shared" si="11"/>
        <v>0.6017699115044248</v>
      </c>
      <c r="J15" s="43">
        <f t="shared" si="12"/>
        <v>0.0252</v>
      </c>
      <c r="K15">
        <v>9.9</v>
      </c>
      <c r="L15">
        <v>3</v>
      </c>
      <c r="M15">
        <v>0.07</v>
      </c>
      <c r="N15">
        <v>0</v>
      </c>
      <c r="O15">
        <v>0</v>
      </c>
      <c r="P15">
        <v>4.7</v>
      </c>
      <c r="Q15">
        <v>0.6</v>
      </c>
      <c r="R15">
        <v>0</v>
      </c>
      <c r="S15">
        <v>0</v>
      </c>
      <c r="T15">
        <v>3.8</v>
      </c>
      <c r="U15">
        <v>1.2</v>
      </c>
      <c r="V15">
        <v>0</v>
      </c>
      <c r="W15">
        <v>5.5</v>
      </c>
      <c r="X15">
        <v>0</v>
      </c>
      <c r="Y15" s="22">
        <f>+P15+N15+H15</f>
        <v>5.38</v>
      </c>
      <c r="Z15" s="23" t="str">
        <f>+IF(Y15=C15,"true",IF(ABS(Y15-C15)/C15&lt;0.01,"round","false"))</f>
        <v>false</v>
      </c>
      <c r="AA15" s="23">
        <f>SUM(Q15:V15)</f>
        <v>5.6</v>
      </c>
      <c r="AB15" s="24" t="str">
        <f>+IF(AA15=W15,"true",IF(ABS(AA15-W15)/W15&lt;0.01,"round","false"))</f>
        <v>false</v>
      </c>
      <c r="AC15">
        <f t="shared" si="5"/>
        <v>0.47999999999999954</v>
      </c>
      <c r="AE15" s="18" t="s">
        <v>31</v>
      </c>
      <c r="AF15">
        <v>0</v>
      </c>
      <c r="AG15">
        <v>4.4</v>
      </c>
      <c r="AH15">
        <v>0</v>
      </c>
      <c r="AI15">
        <v>-0.024</v>
      </c>
      <c r="AJ15">
        <v>0</v>
      </c>
      <c r="AK15" s="42">
        <f t="shared" si="13"/>
        <v>0</v>
      </c>
      <c r="AL15">
        <v>0</v>
      </c>
      <c r="AM15" s="43">
        <f t="shared" si="14"/>
        <v>0</v>
      </c>
      <c r="AN15" s="43">
        <f t="shared" si="15"/>
        <v>0</v>
      </c>
      <c r="AO15">
        <v>7.4</v>
      </c>
      <c r="AP15">
        <v>7</v>
      </c>
      <c r="AQ15">
        <v>-0.012</v>
      </c>
      <c r="AR15">
        <v>0</v>
      </c>
      <c r="AS15">
        <v>0</v>
      </c>
      <c r="AT15">
        <v>4.4</v>
      </c>
      <c r="AU15">
        <v>0.6</v>
      </c>
      <c r="AV15">
        <v>0</v>
      </c>
      <c r="AW15">
        <v>0</v>
      </c>
      <c r="AX15">
        <v>3.9</v>
      </c>
      <c r="AY15">
        <v>1.2</v>
      </c>
      <c r="AZ15">
        <v>0</v>
      </c>
      <c r="BA15">
        <v>5.6</v>
      </c>
      <c r="BB15">
        <v>0</v>
      </c>
      <c r="BC15" s="22">
        <f>+AT15+AR15+AL15</f>
        <v>4.4</v>
      </c>
      <c r="BD15" s="23" t="str">
        <f>+IF(BC15=AG15,"true",IF(ABS(BC15-AG15)/AG15&lt;0.01,"round","false"))</f>
        <v>true</v>
      </c>
      <c r="BE15" s="23">
        <f>SUM(AU15:AZ15)</f>
        <v>5.7</v>
      </c>
      <c r="BF15" s="24" t="str">
        <f>+IF(BE15=BA15,"true",IF(ABS(BE15-BA15)/BA15&lt;0.01,"round","false"))</f>
        <v>false</v>
      </c>
      <c r="BG15">
        <f t="shared" si="6"/>
        <v>0</v>
      </c>
      <c r="BI15" s="18" t="s">
        <v>31</v>
      </c>
      <c r="BJ15">
        <f t="shared" si="16"/>
        <v>0</v>
      </c>
      <c r="BK15">
        <f t="shared" si="16"/>
        <v>0.5</v>
      </c>
      <c r="BL15">
        <f t="shared" si="16"/>
        <v>0</v>
      </c>
      <c r="BM15">
        <f t="shared" si="16"/>
        <v>0.184</v>
      </c>
      <c r="BN15">
        <f t="shared" si="16"/>
        <v>1.13</v>
      </c>
      <c r="BO15">
        <f t="shared" si="17"/>
        <v>0.04159999999999999</v>
      </c>
      <c r="BP15">
        <f>+H15-AL15</f>
        <v>0.68</v>
      </c>
      <c r="BQ15" s="43">
        <f t="shared" si="18"/>
        <v>0.6017699115044248</v>
      </c>
      <c r="BR15">
        <f t="shared" si="19"/>
        <v>2.5</v>
      </c>
      <c r="BS15">
        <f t="shared" si="19"/>
        <v>-4</v>
      </c>
      <c r="BT15">
        <f t="shared" si="19"/>
        <v>0.082</v>
      </c>
      <c r="BU15">
        <f t="shared" si="19"/>
        <v>0</v>
      </c>
      <c r="BV15">
        <f t="shared" si="19"/>
        <v>0</v>
      </c>
      <c r="BW15">
        <f t="shared" si="19"/>
        <v>0.2999999999999998</v>
      </c>
      <c r="BX15">
        <f t="shared" si="19"/>
        <v>0</v>
      </c>
      <c r="BY15">
        <f t="shared" si="19"/>
        <v>0</v>
      </c>
      <c r="BZ15">
        <f t="shared" si="19"/>
        <v>0</v>
      </c>
      <c r="CA15">
        <f t="shared" si="19"/>
        <v>-0.10000000000000009</v>
      </c>
      <c r="CB15">
        <f t="shared" si="19"/>
        <v>0</v>
      </c>
      <c r="CC15">
        <f t="shared" si="19"/>
        <v>0</v>
      </c>
      <c r="CD15">
        <f t="shared" si="19"/>
        <v>-0.09999999999999964</v>
      </c>
      <c r="CE15">
        <f t="shared" si="19"/>
        <v>0</v>
      </c>
      <c r="CF15" s="22">
        <f>+BW15+BU15+BP15</f>
        <v>0.9799999999999999</v>
      </c>
      <c r="CG15" s="23" t="b">
        <f>CF15=BK15</f>
        <v>0</v>
      </c>
      <c r="CH15" s="23">
        <f>SUM(BX15:CC15)</f>
        <v>-0.10000000000000009</v>
      </c>
      <c r="CI15" s="24" t="b">
        <f>CH15=CD15</f>
        <v>0</v>
      </c>
    </row>
    <row r="16" spans="1:87" ht="15">
      <c r="A16" s="18" t="s">
        <v>32</v>
      </c>
      <c r="B16">
        <v>0</v>
      </c>
      <c r="C16">
        <v>2.2</v>
      </c>
      <c r="D16">
        <v>4.6</v>
      </c>
      <c r="E16">
        <v>0.51</v>
      </c>
      <c r="F16">
        <v>8.35</v>
      </c>
      <c r="G16" s="42">
        <f t="shared" si="10"/>
        <v>0.3264</v>
      </c>
      <c r="H16">
        <v>5.01</v>
      </c>
      <c r="I16" s="43">
        <f t="shared" si="11"/>
        <v>0.6</v>
      </c>
      <c r="J16" s="43">
        <f t="shared" si="12"/>
        <v>0.1956</v>
      </c>
      <c r="K16">
        <v>15.7</v>
      </c>
      <c r="L16">
        <v>0</v>
      </c>
      <c r="M16">
        <v>0.08</v>
      </c>
      <c r="N16">
        <v>0</v>
      </c>
      <c r="O16">
        <v>0</v>
      </c>
      <c r="P16">
        <v>1.1</v>
      </c>
      <c r="Q16">
        <v>0.3</v>
      </c>
      <c r="R16">
        <v>0</v>
      </c>
      <c r="S16">
        <v>0</v>
      </c>
      <c r="T16">
        <v>1.8</v>
      </c>
      <c r="U16">
        <v>0.1</v>
      </c>
      <c r="V16">
        <v>0</v>
      </c>
      <c r="W16">
        <v>2.3</v>
      </c>
      <c r="X16">
        <v>0</v>
      </c>
      <c r="Y16" s="22">
        <f>+P16+N16+H16</f>
        <v>6.109999999999999</v>
      </c>
      <c r="Z16" s="23" t="str">
        <f>+IF(Y16=C16,"true",IF(ABS(Y16-C16)/C16&lt;0.01,"round","false"))</f>
        <v>false</v>
      </c>
      <c r="AA16" s="23">
        <f>SUM(Q16:V16)</f>
        <v>2.2</v>
      </c>
      <c r="AB16" s="24" t="str">
        <f>+IF(AA16=W16,"true",IF(ABS(AA16-W16)/W16&lt;0.01,"round","false"))</f>
        <v>false</v>
      </c>
      <c r="AC16">
        <f t="shared" si="5"/>
        <v>3.9099999999999993</v>
      </c>
      <c r="AE16" s="18" t="s">
        <v>32</v>
      </c>
      <c r="AF16">
        <v>0</v>
      </c>
      <c r="AG16">
        <v>1</v>
      </c>
      <c r="AH16">
        <v>0</v>
      </c>
      <c r="AI16">
        <v>0.067</v>
      </c>
      <c r="AJ16">
        <v>0.11</v>
      </c>
      <c r="AK16" s="42">
        <f t="shared" si="13"/>
        <v>0.004</v>
      </c>
      <c r="AL16">
        <v>0.02</v>
      </c>
      <c r="AM16" s="43">
        <f t="shared" si="14"/>
        <v>0.18181818181818182</v>
      </c>
      <c r="AN16" s="43">
        <f t="shared" si="15"/>
        <v>0.0008</v>
      </c>
      <c r="AO16">
        <v>8.4</v>
      </c>
      <c r="AP16">
        <v>2</v>
      </c>
      <c r="AQ16">
        <v>0</v>
      </c>
      <c r="AR16">
        <v>0</v>
      </c>
      <c r="AS16">
        <v>0</v>
      </c>
      <c r="AT16">
        <v>1</v>
      </c>
      <c r="AU16">
        <v>0.3</v>
      </c>
      <c r="AV16">
        <v>0</v>
      </c>
      <c r="AW16">
        <v>0</v>
      </c>
      <c r="AX16">
        <v>2.1</v>
      </c>
      <c r="AY16">
        <v>0.1</v>
      </c>
      <c r="AZ16">
        <v>0</v>
      </c>
      <c r="BA16">
        <v>2.5</v>
      </c>
      <c r="BB16">
        <v>0</v>
      </c>
      <c r="BC16" s="22">
        <f>+AT16+AR16+AL16</f>
        <v>1.02</v>
      </c>
      <c r="BD16" s="23" t="str">
        <f>+IF(BC16=AG16,"true",IF(ABS(BC16-AG16)/AG16&lt;0.01,"round","false"))</f>
        <v>false</v>
      </c>
      <c r="BE16" s="23">
        <f>SUM(AU16:AZ16)</f>
        <v>2.5</v>
      </c>
      <c r="BF16" s="24" t="str">
        <f>+IF(BE16=BA16,"true",IF(ABS(BE16-BA16)/BA16&lt;0.01,"round","false"))</f>
        <v>true</v>
      </c>
      <c r="BG16">
        <f t="shared" si="6"/>
        <v>0.020000000000000018</v>
      </c>
      <c r="BI16" s="18" t="s">
        <v>32</v>
      </c>
      <c r="BJ16">
        <f t="shared" si="16"/>
        <v>0</v>
      </c>
      <c r="BK16">
        <f t="shared" si="16"/>
        <v>1.2000000000000002</v>
      </c>
      <c r="BL16">
        <f t="shared" si="16"/>
        <v>4.6</v>
      </c>
      <c r="BM16">
        <f t="shared" si="16"/>
        <v>0.443</v>
      </c>
      <c r="BN16">
        <f t="shared" si="16"/>
        <v>8.24</v>
      </c>
      <c r="BO16">
        <f t="shared" si="17"/>
        <v>0.3224</v>
      </c>
      <c r="BP16">
        <f>+H16-AL16</f>
        <v>4.99</v>
      </c>
      <c r="BQ16" s="43">
        <f t="shared" si="18"/>
        <v>0.6055825242718447</v>
      </c>
      <c r="BR16">
        <f t="shared" si="19"/>
        <v>7.299999999999999</v>
      </c>
      <c r="BS16">
        <f t="shared" si="19"/>
        <v>-2</v>
      </c>
      <c r="BT16">
        <f t="shared" si="19"/>
        <v>0.08</v>
      </c>
      <c r="BU16">
        <f t="shared" si="19"/>
        <v>0</v>
      </c>
      <c r="BV16">
        <f t="shared" si="19"/>
        <v>0</v>
      </c>
      <c r="BW16">
        <f t="shared" si="19"/>
        <v>0.10000000000000009</v>
      </c>
      <c r="BX16">
        <f t="shared" si="19"/>
        <v>0</v>
      </c>
      <c r="BY16">
        <f t="shared" si="19"/>
        <v>0</v>
      </c>
      <c r="BZ16">
        <f t="shared" si="19"/>
        <v>0</v>
      </c>
      <c r="CA16">
        <f t="shared" si="19"/>
        <v>-0.30000000000000004</v>
      </c>
      <c r="CB16">
        <f t="shared" si="19"/>
        <v>0</v>
      </c>
      <c r="CC16">
        <f t="shared" si="19"/>
        <v>0</v>
      </c>
      <c r="CD16">
        <f t="shared" si="19"/>
        <v>-0.20000000000000018</v>
      </c>
      <c r="CE16">
        <f t="shared" si="19"/>
        <v>0</v>
      </c>
      <c r="CF16" s="22">
        <f>+BW16+BU16+BP16</f>
        <v>5.09</v>
      </c>
      <c r="CG16" s="23" t="b">
        <f>CF16=BK16</f>
        <v>0</v>
      </c>
      <c r="CH16" s="23">
        <f>SUM(BX16:CC16)</f>
        <v>-0.30000000000000004</v>
      </c>
      <c r="CI16" s="24" t="b">
        <f>CH16=CD16</f>
        <v>0</v>
      </c>
    </row>
    <row r="17" spans="1:87" ht="15.75" thickBot="1">
      <c r="A17" s="18" t="s">
        <v>90</v>
      </c>
      <c r="B17">
        <v>0</v>
      </c>
      <c r="C17">
        <v>27.6</v>
      </c>
      <c r="D17">
        <v>106.8</v>
      </c>
      <c r="E17">
        <v>0.19</v>
      </c>
      <c r="F17">
        <v>158.27</v>
      </c>
      <c r="G17" s="42">
        <f t="shared" si="10"/>
        <v>6.3288</v>
      </c>
      <c r="H17">
        <v>94.96</v>
      </c>
      <c r="I17" s="43">
        <f t="shared" si="11"/>
        <v>0.5999873633663991</v>
      </c>
      <c r="J17" s="43">
        <f t="shared" si="12"/>
        <v>3.7971999999999997</v>
      </c>
      <c r="K17">
        <v>353</v>
      </c>
      <c r="L17">
        <v>1</v>
      </c>
      <c r="M17">
        <v>0.08</v>
      </c>
      <c r="N17">
        <v>0</v>
      </c>
      <c r="O17">
        <v>0</v>
      </c>
      <c r="P17">
        <v>14.2</v>
      </c>
      <c r="Q17">
        <v>0</v>
      </c>
      <c r="R17">
        <v>0</v>
      </c>
      <c r="S17">
        <v>0</v>
      </c>
      <c r="T17">
        <v>1.5</v>
      </c>
      <c r="U17">
        <v>0.5</v>
      </c>
      <c r="V17">
        <v>0</v>
      </c>
      <c r="W17">
        <v>2</v>
      </c>
      <c r="X17">
        <v>0</v>
      </c>
      <c r="Y17" s="9">
        <f>+P17+N17+H17</f>
        <v>109.16</v>
      </c>
      <c r="Z17" s="10" t="str">
        <f>+IF(Y17=C17,"true",IF(ABS(Y17-C17)/C17&lt;0.01,"round","false"))</f>
        <v>false</v>
      </c>
      <c r="AA17" s="10">
        <f>SUM(Q17:V17)</f>
        <v>2</v>
      </c>
      <c r="AB17" s="21" t="str">
        <f>+IF(AA17=W17,"true",IF(ABS(AA17-W17)/W17&lt;0.01,"round","false"))</f>
        <v>true</v>
      </c>
      <c r="AC17">
        <f t="shared" si="5"/>
        <v>81.56</v>
      </c>
      <c r="AE17" s="18" t="s">
        <v>90</v>
      </c>
      <c r="AF17">
        <v>0</v>
      </c>
      <c r="AG17">
        <v>13.5</v>
      </c>
      <c r="AH17">
        <v>0</v>
      </c>
      <c r="AI17">
        <v>-0.016</v>
      </c>
      <c r="AJ17">
        <v>0.02</v>
      </c>
      <c r="AK17" s="42">
        <f t="shared" si="13"/>
        <v>0.0008</v>
      </c>
      <c r="AL17">
        <v>0.09</v>
      </c>
      <c r="AM17" s="43">
        <f t="shared" si="14"/>
        <v>4.5</v>
      </c>
      <c r="AN17" s="43">
        <f t="shared" si="15"/>
        <v>0.0036</v>
      </c>
      <c r="AO17">
        <v>171.7</v>
      </c>
      <c r="AP17">
        <v>4</v>
      </c>
      <c r="AQ17">
        <v>-0.004</v>
      </c>
      <c r="AR17">
        <v>0</v>
      </c>
      <c r="AS17">
        <v>0</v>
      </c>
      <c r="AT17">
        <v>13.5</v>
      </c>
      <c r="AU17">
        <v>0</v>
      </c>
      <c r="AV17">
        <v>0</v>
      </c>
      <c r="AW17">
        <v>0</v>
      </c>
      <c r="AX17">
        <v>1.5</v>
      </c>
      <c r="AY17">
        <v>0.5</v>
      </c>
      <c r="AZ17">
        <v>0</v>
      </c>
      <c r="BA17">
        <v>2</v>
      </c>
      <c r="BB17">
        <v>0</v>
      </c>
      <c r="BC17" s="9">
        <f>+AT17+AR17+AL17</f>
        <v>13.59</v>
      </c>
      <c r="BD17" s="10" t="str">
        <f>+IF(BC17=AG17,"true",IF(ABS(BC17-AG17)/AG17&lt;0.01,"round","false"))</f>
        <v>round</v>
      </c>
      <c r="BE17" s="10">
        <f>SUM(AU17:AZ17)</f>
        <v>2</v>
      </c>
      <c r="BF17" s="21" t="str">
        <f>+IF(BE17=BA17,"true",IF(ABS(BE17-BA17)/BA17&lt;0.01,"round","false"))</f>
        <v>true</v>
      </c>
      <c r="BG17">
        <f t="shared" si="6"/>
        <v>0.08999999999999986</v>
      </c>
      <c r="BI17" s="18" t="s">
        <v>90</v>
      </c>
      <c r="BJ17">
        <f t="shared" si="16"/>
        <v>0</v>
      </c>
      <c r="BK17">
        <f t="shared" si="16"/>
        <v>14.100000000000001</v>
      </c>
      <c r="BL17">
        <f t="shared" si="16"/>
        <v>106.8</v>
      </c>
      <c r="BM17">
        <f t="shared" si="16"/>
        <v>0.20600000000000002</v>
      </c>
      <c r="BN17">
        <f t="shared" si="16"/>
        <v>158.25</v>
      </c>
      <c r="BO17">
        <f t="shared" si="17"/>
        <v>6.327999999999999</v>
      </c>
      <c r="BP17">
        <f>+H17-AL17</f>
        <v>94.86999999999999</v>
      </c>
      <c r="BQ17" s="43">
        <f t="shared" si="18"/>
        <v>0.5994944707740916</v>
      </c>
      <c r="BR17">
        <f t="shared" si="19"/>
        <v>181.3</v>
      </c>
      <c r="BS17">
        <f t="shared" si="19"/>
        <v>-3</v>
      </c>
      <c r="BT17">
        <f t="shared" si="19"/>
        <v>0.084</v>
      </c>
      <c r="BU17">
        <f t="shared" si="19"/>
        <v>0</v>
      </c>
      <c r="BV17">
        <f t="shared" si="19"/>
        <v>0</v>
      </c>
      <c r="BW17">
        <f t="shared" si="19"/>
        <v>0.6999999999999993</v>
      </c>
      <c r="BX17">
        <f t="shared" si="19"/>
        <v>0</v>
      </c>
      <c r="BY17">
        <f t="shared" si="19"/>
        <v>0</v>
      </c>
      <c r="BZ17">
        <f t="shared" si="19"/>
        <v>0</v>
      </c>
      <c r="CA17">
        <f t="shared" si="19"/>
        <v>0</v>
      </c>
      <c r="CB17">
        <f t="shared" si="19"/>
        <v>0</v>
      </c>
      <c r="CC17">
        <f t="shared" si="19"/>
        <v>0</v>
      </c>
      <c r="CD17">
        <f t="shared" si="19"/>
        <v>0</v>
      </c>
      <c r="CE17">
        <f t="shared" si="19"/>
        <v>0</v>
      </c>
      <c r="CF17" s="9">
        <f>+BW17+BU17+BP17</f>
        <v>95.57</v>
      </c>
      <c r="CG17" s="10" t="b">
        <f>CF17=BK17</f>
        <v>0</v>
      </c>
      <c r="CH17" s="10">
        <f>SUM(BX17:CC17)</f>
        <v>0</v>
      </c>
      <c r="CI17" s="21" t="b">
        <f>CH17=CD17</f>
        <v>1</v>
      </c>
    </row>
    <row r="18" spans="1:87" ht="15.75" thickBot="1">
      <c r="A18" s="17" t="s">
        <v>34</v>
      </c>
      <c r="B18" s="12">
        <f aca="true" t="shared" si="20" ref="B18:Y18">SUM(B13:B17)</f>
        <v>0</v>
      </c>
      <c r="C18" s="12">
        <f t="shared" si="20"/>
        <v>37.8</v>
      </c>
      <c r="D18" s="12">
        <f t="shared" si="20"/>
        <v>118.3</v>
      </c>
      <c r="E18" s="12">
        <f t="shared" si="20"/>
        <v>0.8999999999999999</v>
      </c>
      <c r="F18" s="12">
        <f t="shared" si="20"/>
        <v>168.94</v>
      </c>
      <c r="G18" s="42">
        <f t="shared" si="10"/>
        <v>6.7444</v>
      </c>
      <c r="H18" s="12">
        <f t="shared" si="20"/>
        <v>101.36</v>
      </c>
      <c r="I18" s="43">
        <f t="shared" si="11"/>
        <v>0.5999763229548952</v>
      </c>
      <c r="J18" s="43">
        <f t="shared" si="12"/>
        <v>4.0464</v>
      </c>
      <c r="K18" s="12">
        <f t="shared" si="20"/>
        <v>382.2</v>
      </c>
      <c r="L18" s="12">
        <f t="shared" si="20"/>
        <v>8</v>
      </c>
      <c r="M18" s="12">
        <f t="shared" si="20"/>
        <v>0.37000000000000005</v>
      </c>
      <c r="N18" s="12">
        <f t="shared" si="20"/>
        <v>0</v>
      </c>
      <c r="O18" s="12">
        <f t="shared" si="20"/>
        <v>0</v>
      </c>
      <c r="P18" s="12">
        <f t="shared" si="20"/>
        <v>22.799999999999997</v>
      </c>
      <c r="Q18" s="12">
        <f t="shared" si="20"/>
        <v>0.8999999999999999</v>
      </c>
      <c r="R18" s="12">
        <f t="shared" si="20"/>
        <v>0</v>
      </c>
      <c r="S18" s="12">
        <f t="shared" si="20"/>
        <v>0</v>
      </c>
      <c r="T18" s="12">
        <f t="shared" si="20"/>
        <v>7.5</v>
      </c>
      <c r="U18" s="12">
        <f t="shared" si="20"/>
        <v>1.8</v>
      </c>
      <c r="V18" s="12">
        <f t="shared" si="20"/>
        <v>0</v>
      </c>
      <c r="W18" s="12">
        <f t="shared" si="20"/>
        <v>10.2</v>
      </c>
      <c r="X18" s="33">
        <f t="shared" si="20"/>
        <v>0</v>
      </c>
      <c r="Y18" s="34">
        <f t="shared" si="20"/>
        <v>124.16</v>
      </c>
      <c r="Z18" s="12"/>
      <c r="AA18" s="12">
        <f>SUM(AA13:AA17)</f>
        <v>10.2</v>
      </c>
      <c r="AB18" s="33"/>
      <c r="AE18" s="17" t="s">
        <v>34</v>
      </c>
      <c r="AF18" s="12">
        <f aca="true" t="shared" si="21" ref="AF18:BC18">SUM(AF13:AF17)</f>
        <v>0</v>
      </c>
      <c r="AG18" s="12">
        <f t="shared" si="21"/>
        <v>21.5</v>
      </c>
      <c r="AH18" s="12">
        <f t="shared" si="21"/>
        <v>0</v>
      </c>
      <c r="AI18" s="12">
        <f t="shared" si="21"/>
        <v>0.024000000000000007</v>
      </c>
      <c r="AJ18" s="12">
        <f t="shared" si="21"/>
        <v>0.13</v>
      </c>
      <c r="AK18" s="42">
        <f t="shared" si="13"/>
        <v>0.0048000000000000004</v>
      </c>
      <c r="AL18" s="12">
        <f t="shared" si="21"/>
        <v>0.11</v>
      </c>
      <c r="AM18" s="43">
        <f t="shared" si="14"/>
        <v>0.8461538461538461</v>
      </c>
      <c r="AN18" s="43">
        <f t="shared" si="15"/>
        <v>0.0044</v>
      </c>
      <c r="AO18" s="12">
        <f t="shared" si="21"/>
        <v>189.5</v>
      </c>
      <c r="AP18" s="12">
        <f t="shared" si="21"/>
        <v>26</v>
      </c>
      <c r="AQ18" s="12"/>
      <c r="AR18" s="12">
        <f t="shared" si="21"/>
        <v>0</v>
      </c>
      <c r="AS18" s="12">
        <f t="shared" si="21"/>
        <v>0</v>
      </c>
      <c r="AT18" s="12">
        <f t="shared" si="21"/>
        <v>21.5</v>
      </c>
      <c r="AU18" s="12">
        <f t="shared" si="21"/>
        <v>0.8999999999999999</v>
      </c>
      <c r="AV18" s="12">
        <f t="shared" si="21"/>
        <v>0</v>
      </c>
      <c r="AW18" s="12">
        <f t="shared" si="21"/>
        <v>0</v>
      </c>
      <c r="AX18" s="12">
        <f t="shared" si="21"/>
        <v>7.9</v>
      </c>
      <c r="AY18" s="12">
        <f t="shared" si="21"/>
        <v>1.8</v>
      </c>
      <c r="AZ18" s="12">
        <f t="shared" si="21"/>
        <v>0</v>
      </c>
      <c r="BA18" s="12">
        <f t="shared" si="21"/>
        <v>10.5</v>
      </c>
      <c r="BB18" s="33">
        <f t="shared" si="21"/>
        <v>0</v>
      </c>
      <c r="BC18" s="34">
        <f t="shared" si="21"/>
        <v>21.61</v>
      </c>
      <c r="BD18" s="12"/>
      <c r="BE18" s="12">
        <f>SUM(BE13:BE17)</f>
        <v>10.600000000000001</v>
      </c>
      <c r="BF18" s="33"/>
      <c r="BI18" s="17" t="s">
        <v>34</v>
      </c>
      <c r="BJ18" s="12">
        <f aca="true" t="shared" si="22" ref="BJ18:CF18">SUM(BJ13:BJ17)</f>
        <v>0</v>
      </c>
      <c r="BK18" s="12">
        <f t="shared" si="22"/>
        <v>16.3</v>
      </c>
      <c r="BL18" s="12">
        <f t="shared" si="22"/>
        <v>118.3</v>
      </c>
      <c r="BM18" s="12">
        <f t="shared" si="22"/>
        <v>0.8760000000000001</v>
      </c>
      <c r="BN18" s="12">
        <f t="shared" si="22"/>
        <v>168.81</v>
      </c>
      <c r="BO18">
        <f t="shared" si="17"/>
        <v>6.7396</v>
      </c>
      <c r="BP18" s="12">
        <f t="shared" si="22"/>
        <v>101.24999999999999</v>
      </c>
      <c r="BQ18" s="43">
        <f t="shared" si="18"/>
        <v>0.5997867424915585</v>
      </c>
      <c r="BR18" s="12">
        <f t="shared" si="22"/>
        <v>192.70000000000002</v>
      </c>
      <c r="BS18" s="12">
        <f t="shared" si="22"/>
        <v>-18</v>
      </c>
      <c r="BT18" s="12">
        <f t="shared" si="22"/>
        <v>0.4020000000000001</v>
      </c>
      <c r="BU18" s="12">
        <f t="shared" si="22"/>
        <v>0</v>
      </c>
      <c r="BV18" s="12">
        <f t="shared" si="22"/>
        <v>0</v>
      </c>
      <c r="BW18" s="12">
        <f t="shared" si="22"/>
        <v>1.2999999999999994</v>
      </c>
      <c r="BX18" s="12">
        <f t="shared" si="22"/>
        <v>0</v>
      </c>
      <c r="BY18" s="12">
        <f t="shared" si="22"/>
        <v>0</v>
      </c>
      <c r="BZ18" s="12">
        <f t="shared" si="22"/>
        <v>0</v>
      </c>
      <c r="CA18" s="12">
        <f t="shared" si="22"/>
        <v>-0.40000000000000013</v>
      </c>
      <c r="CB18" s="12">
        <f t="shared" si="22"/>
        <v>0</v>
      </c>
      <c r="CC18" s="12">
        <f t="shared" si="22"/>
        <v>0</v>
      </c>
      <c r="CD18" s="12">
        <f t="shared" si="22"/>
        <v>-0.2999999999999998</v>
      </c>
      <c r="CE18" s="33">
        <f t="shared" si="22"/>
        <v>0</v>
      </c>
      <c r="CF18" s="34">
        <f t="shared" si="22"/>
        <v>102.55</v>
      </c>
      <c r="CG18" s="12"/>
      <c r="CH18" s="12">
        <f>SUM(CH13:CH17)</f>
        <v>-0.40000000000000013</v>
      </c>
      <c r="CI18" s="33"/>
    </row>
    <row r="19" spans="1:87" ht="15.75" thickBot="1">
      <c r="A19" s="40" t="s">
        <v>118</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D19" s="40"/>
      <c r="AE19" s="40" t="s">
        <v>124</v>
      </c>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H19" s="40"/>
      <c r="BI19" s="40" t="s">
        <v>106</v>
      </c>
      <c r="BJ19" s="40"/>
      <c r="BK19" s="40"/>
      <c r="BL19" s="40"/>
      <c r="BM19" s="40"/>
      <c r="BN19" s="40"/>
      <c r="BO19" s="40"/>
      <c r="BP19" s="40"/>
      <c r="BQ19" s="42"/>
      <c r="BR19" s="40"/>
      <c r="BS19" s="40"/>
      <c r="BT19" s="40"/>
      <c r="BU19" s="40"/>
      <c r="BV19" s="40"/>
      <c r="BW19" s="40"/>
      <c r="BX19" s="40"/>
      <c r="BY19" s="40"/>
      <c r="BZ19" s="40"/>
      <c r="CA19" s="40"/>
      <c r="CB19" s="40"/>
      <c r="CC19" s="40"/>
      <c r="CD19" s="40"/>
      <c r="CE19" s="40"/>
      <c r="CF19" s="40"/>
      <c r="CG19" s="40"/>
      <c r="CH19" s="40"/>
      <c r="CI19" s="40"/>
    </row>
    <row r="20" spans="1:87" ht="15">
      <c r="A20" s="18" t="s">
        <v>29</v>
      </c>
      <c r="B20">
        <v>0</v>
      </c>
      <c r="C20">
        <v>4</v>
      </c>
      <c r="D20">
        <v>0.1</v>
      </c>
      <c r="E20">
        <v>0</v>
      </c>
      <c r="F20">
        <v>0.41</v>
      </c>
      <c r="G20" s="42">
        <f aca="true" t="shared" si="23" ref="G20:G25">+(F20-F13)/5</f>
        <v>0.0019999999999999905</v>
      </c>
      <c r="H20">
        <v>0.25</v>
      </c>
      <c r="I20" s="43">
        <f aca="true" t="shared" si="24" ref="I20:I25">IF(F20&gt;0,H20/F20,0)</f>
        <v>0.6097560975609756</v>
      </c>
      <c r="J20" s="43">
        <f aca="true" t="shared" si="25" ref="J20:J25">+(H20-H13)/5</f>
        <v>0.0020000000000000018</v>
      </c>
      <c r="K20">
        <v>1.9</v>
      </c>
      <c r="L20">
        <v>2</v>
      </c>
      <c r="M20">
        <v>0.09</v>
      </c>
      <c r="N20">
        <v>0</v>
      </c>
      <c r="O20">
        <v>0</v>
      </c>
      <c r="P20">
        <v>4</v>
      </c>
      <c r="Q20">
        <v>0</v>
      </c>
      <c r="R20">
        <v>0</v>
      </c>
      <c r="S20">
        <v>0</v>
      </c>
      <c r="T20">
        <v>0</v>
      </c>
      <c r="U20">
        <v>0</v>
      </c>
      <c r="V20">
        <v>0</v>
      </c>
      <c r="W20">
        <v>0</v>
      </c>
      <c r="X20">
        <v>0</v>
      </c>
      <c r="Y20" s="4">
        <f>+P20+N20+H20</f>
        <v>4.25</v>
      </c>
      <c r="Z20" s="19" t="str">
        <f>+IF(Y20=C20,"true",IF(ABS(Y20-C20)/C20&lt;0.01,"round","false"))</f>
        <v>false</v>
      </c>
      <c r="AA20" s="19">
        <f>SUM(Q20:V20)</f>
        <v>0</v>
      </c>
      <c r="AB20" s="20" t="str">
        <f>+IF(AA20=W20,"true",IF(ABS(AA20-W20)/W20&lt;0.01,"round","false"))</f>
        <v>true</v>
      </c>
      <c r="AC20">
        <f t="shared" si="5"/>
        <v>0.25</v>
      </c>
      <c r="AE20" s="18" t="s">
        <v>29</v>
      </c>
      <c r="AF20">
        <v>0</v>
      </c>
      <c r="AG20">
        <v>3.8</v>
      </c>
      <c r="AH20">
        <v>0</v>
      </c>
      <c r="AI20">
        <v>0</v>
      </c>
      <c r="AJ20">
        <v>0</v>
      </c>
      <c r="AK20" s="42">
        <f aca="true" t="shared" si="26" ref="AK20:AK25">+(AJ20-AJ13)/5</f>
        <v>0</v>
      </c>
      <c r="AL20">
        <v>0</v>
      </c>
      <c r="AM20" s="43">
        <f aca="true" t="shared" si="27" ref="AM20:AM25">IF(AJ20&gt;0,AL20/AJ20,0)</f>
        <v>0</v>
      </c>
      <c r="AN20" s="43">
        <f aca="true" t="shared" si="28" ref="AN20:AN25">+(AL20-AL13)/5</f>
        <v>0</v>
      </c>
      <c r="AO20">
        <v>0.9</v>
      </c>
      <c r="AP20">
        <v>11</v>
      </c>
      <c r="AQ20">
        <v>-0.012</v>
      </c>
      <c r="AR20">
        <v>0</v>
      </c>
      <c r="AS20">
        <v>0</v>
      </c>
      <c r="AT20">
        <v>3.8</v>
      </c>
      <c r="AU20">
        <v>0</v>
      </c>
      <c r="AV20">
        <v>0</v>
      </c>
      <c r="AW20">
        <v>0</v>
      </c>
      <c r="AX20">
        <v>0</v>
      </c>
      <c r="AY20">
        <v>0</v>
      </c>
      <c r="AZ20">
        <v>0</v>
      </c>
      <c r="BA20">
        <v>0</v>
      </c>
      <c r="BB20">
        <v>0</v>
      </c>
      <c r="BC20" s="4">
        <f>+AT20+AR20+AL20</f>
        <v>3.8</v>
      </c>
      <c r="BD20" s="19" t="str">
        <f>+IF(BC20=AG20,"true",IF(ABS(BC20-AG20)/AG20&lt;0.01,"round","false"))</f>
        <v>true</v>
      </c>
      <c r="BE20" s="19">
        <f>SUM(AU20:AZ20)</f>
        <v>0</v>
      </c>
      <c r="BF20" s="20" t="str">
        <f>+IF(BE20=BA20,"true",IF(ABS(BE20-BA20)/BA20&lt;0.01,"round","false"))</f>
        <v>true</v>
      </c>
      <c r="BG20">
        <f t="shared" si="6"/>
        <v>0</v>
      </c>
      <c r="BI20" s="18" t="s">
        <v>29</v>
      </c>
      <c r="BJ20">
        <f aca="true" t="shared" si="29" ref="BJ20:BN24">+B20-AF20</f>
        <v>0</v>
      </c>
      <c r="BK20">
        <f t="shared" si="29"/>
        <v>0.20000000000000018</v>
      </c>
      <c r="BL20">
        <f t="shared" si="29"/>
        <v>0.1</v>
      </c>
      <c r="BM20">
        <f t="shared" si="29"/>
        <v>0</v>
      </c>
      <c r="BN20">
        <f t="shared" si="29"/>
        <v>0.41</v>
      </c>
      <c r="BO20">
        <f aca="true" t="shared" si="30" ref="BO20:BO25">+(BN20-BN13)/5</f>
        <v>0.0019999999999999905</v>
      </c>
      <c r="BP20">
        <f>+H20-AL20</f>
        <v>0.25</v>
      </c>
      <c r="BQ20" s="43">
        <f aca="true" t="shared" si="31" ref="BQ20:BQ25">IF(BN20&gt;0,BP20/BN20,0)</f>
        <v>0.6097560975609756</v>
      </c>
      <c r="BR20">
        <f aca="true" t="shared" si="32" ref="BR20:CE24">+K20-AO20</f>
        <v>0.9999999999999999</v>
      </c>
      <c r="BS20">
        <f t="shared" si="32"/>
        <v>-9</v>
      </c>
      <c r="BT20">
        <f t="shared" si="32"/>
        <v>0.102</v>
      </c>
      <c r="BU20">
        <f t="shared" si="32"/>
        <v>0</v>
      </c>
      <c r="BV20">
        <f t="shared" si="32"/>
        <v>0</v>
      </c>
      <c r="BW20">
        <f t="shared" si="32"/>
        <v>0.20000000000000018</v>
      </c>
      <c r="BX20">
        <f t="shared" si="32"/>
        <v>0</v>
      </c>
      <c r="BY20">
        <f t="shared" si="32"/>
        <v>0</v>
      </c>
      <c r="BZ20">
        <f t="shared" si="32"/>
        <v>0</v>
      </c>
      <c r="CA20">
        <f t="shared" si="32"/>
        <v>0</v>
      </c>
      <c r="CB20">
        <f t="shared" si="32"/>
        <v>0</v>
      </c>
      <c r="CC20">
        <f t="shared" si="32"/>
        <v>0</v>
      </c>
      <c r="CD20">
        <f t="shared" si="32"/>
        <v>0</v>
      </c>
      <c r="CE20">
        <f t="shared" si="32"/>
        <v>0</v>
      </c>
      <c r="CF20" s="4">
        <f>+BW20+BU20+BP20</f>
        <v>0.4500000000000002</v>
      </c>
      <c r="CG20" s="19" t="b">
        <f>CF20=BK20</f>
        <v>0</v>
      </c>
      <c r="CH20" s="19">
        <f>SUM(BX20:CC20)</f>
        <v>0</v>
      </c>
      <c r="CI20" s="20" t="b">
        <f>CH20=CD20</f>
        <v>1</v>
      </c>
    </row>
    <row r="21" spans="1:87" ht="15">
      <c r="A21" s="18" t="s">
        <v>30</v>
      </c>
      <c r="B21">
        <v>0</v>
      </c>
      <c r="C21">
        <v>0.6</v>
      </c>
      <c r="D21">
        <v>8.5</v>
      </c>
      <c r="E21">
        <v>0.06</v>
      </c>
      <c r="F21">
        <v>1.78</v>
      </c>
      <c r="G21" s="42">
        <f t="shared" si="23"/>
        <v>0.198</v>
      </c>
      <c r="H21">
        <v>1.07</v>
      </c>
      <c r="I21" s="43">
        <f t="shared" si="24"/>
        <v>0.601123595505618</v>
      </c>
      <c r="J21" s="43">
        <f t="shared" si="25"/>
        <v>0.12000000000000002</v>
      </c>
      <c r="K21">
        <v>3.4</v>
      </c>
      <c r="L21">
        <v>0</v>
      </c>
      <c r="M21">
        <v>0.09</v>
      </c>
      <c r="N21">
        <v>0</v>
      </c>
      <c r="O21">
        <v>0</v>
      </c>
      <c r="P21">
        <v>0.1</v>
      </c>
      <c r="Q21">
        <v>0</v>
      </c>
      <c r="R21">
        <v>0</v>
      </c>
      <c r="S21">
        <v>0</v>
      </c>
      <c r="T21">
        <v>0.5</v>
      </c>
      <c r="U21">
        <v>0.1</v>
      </c>
      <c r="V21">
        <v>0</v>
      </c>
      <c r="W21">
        <v>0.6</v>
      </c>
      <c r="X21">
        <v>0</v>
      </c>
      <c r="Y21" s="22">
        <f>+P21+N21+H21</f>
        <v>1.1700000000000002</v>
      </c>
      <c r="Z21" s="23" t="str">
        <f>+IF(Y21=C21,"true",IF(ABS(Y21-C21)/C21&lt;0.01,"round","false"))</f>
        <v>false</v>
      </c>
      <c r="AA21" s="23">
        <f>SUM(Q21:V21)</f>
        <v>0.6</v>
      </c>
      <c r="AB21" s="24" t="str">
        <f>+IF(AA21=W21,"true",IF(ABS(AA21-W21)/W21&lt;0.01,"round","false"))</f>
        <v>true</v>
      </c>
      <c r="AC21">
        <f t="shared" si="5"/>
        <v>0.5700000000000002</v>
      </c>
      <c r="AE21" s="18" t="s">
        <v>30</v>
      </c>
      <c r="AF21">
        <v>0</v>
      </c>
      <c r="AG21">
        <v>0.1</v>
      </c>
      <c r="AH21">
        <v>0</v>
      </c>
      <c r="AI21">
        <v>-0.003</v>
      </c>
      <c r="AJ21">
        <v>0</v>
      </c>
      <c r="AK21" s="42">
        <f t="shared" si="26"/>
        <v>0</v>
      </c>
      <c r="AL21">
        <v>0</v>
      </c>
      <c r="AM21" s="43">
        <f t="shared" si="27"/>
        <v>0</v>
      </c>
      <c r="AN21" s="43">
        <f t="shared" si="28"/>
        <v>0</v>
      </c>
      <c r="AO21">
        <v>1.2</v>
      </c>
      <c r="AP21">
        <v>2</v>
      </c>
      <c r="AQ21">
        <v>-0.007</v>
      </c>
      <c r="AR21">
        <v>0</v>
      </c>
      <c r="AS21">
        <v>0</v>
      </c>
      <c r="AT21">
        <v>0.1</v>
      </c>
      <c r="AU21">
        <v>0</v>
      </c>
      <c r="AV21">
        <v>0</v>
      </c>
      <c r="AW21">
        <v>0</v>
      </c>
      <c r="AX21">
        <v>0.6</v>
      </c>
      <c r="AY21">
        <v>0.1</v>
      </c>
      <c r="AZ21">
        <v>0</v>
      </c>
      <c r="BA21">
        <v>0.6</v>
      </c>
      <c r="BB21">
        <v>0</v>
      </c>
      <c r="BC21" s="22">
        <f>+AT21+AR21+AL21</f>
        <v>0.1</v>
      </c>
      <c r="BD21" s="23" t="str">
        <f>+IF(BC21=AG21,"true",IF(ABS(BC21-AG21)/AG21&lt;0.01,"round","false"))</f>
        <v>true</v>
      </c>
      <c r="BE21" s="23">
        <f>SUM(AU21:AZ21)</f>
        <v>0.7</v>
      </c>
      <c r="BF21" s="24" t="str">
        <f>+IF(BE21=BA21,"true",IF(ABS(BE21-BA21)/BA21&lt;0.01,"round","false"))</f>
        <v>false</v>
      </c>
      <c r="BG21">
        <f t="shared" si="6"/>
        <v>0</v>
      </c>
      <c r="BI21" s="18" t="s">
        <v>30</v>
      </c>
      <c r="BJ21">
        <f t="shared" si="29"/>
        <v>0</v>
      </c>
      <c r="BK21">
        <f t="shared" si="29"/>
        <v>0.5</v>
      </c>
      <c r="BL21">
        <f t="shared" si="29"/>
        <v>8.5</v>
      </c>
      <c r="BM21">
        <f t="shared" si="29"/>
        <v>0.063</v>
      </c>
      <c r="BN21">
        <f t="shared" si="29"/>
        <v>1.78</v>
      </c>
      <c r="BO21">
        <f t="shared" si="30"/>
        <v>0.198</v>
      </c>
      <c r="BP21">
        <f>+H21-AL21</f>
        <v>1.07</v>
      </c>
      <c r="BQ21" s="43">
        <f t="shared" si="31"/>
        <v>0.601123595505618</v>
      </c>
      <c r="BR21">
        <f t="shared" si="32"/>
        <v>2.2</v>
      </c>
      <c r="BS21">
        <f t="shared" si="32"/>
        <v>-2</v>
      </c>
      <c r="BT21">
        <f t="shared" si="32"/>
        <v>0.097</v>
      </c>
      <c r="BU21">
        <f t="shared" si="32"/>
        <v>0</v>
      </c>
      <c r="BV21">
        <f t="shared" si="32"/>
        <v>0</v>
      </c>
      <c r="BW21">
        <f t="shared" si="32"/>
        <v>0</v>
      </c>
      <c r="BX21">
        <f t="shared" si="32"/>
        <v>0</v>
      </c>
      <c r="BY21">
        <f t="shared" si="32"/>
        <v>0</v>
      </c>
      <c r="BZ21">
        <f t="shared" si="32"/>
        <v>0</v>
      </c>
      <c r="CA21">
        <f t="shared" si="32"/>
        <v>-0.09999999999999998</v>
      </c>
      <c r="CB21">
        <f t="shared" si="32"/>
        <v>0</v>
      </c>
      <c r="CC21">
        <f t="shared" si="32"/>
        <v>0</v>
      </c>
      <c r="CD21">
        <f t="shared" si="32"/>
        <v>0</v>
      </c>
      <c r="CE21">
        <f t="shared" si="32"/>
        <v>0</v>
      </c>
      <c r="CF21" s="22">
        <f>+BW21+BU21+BP21</f>
        <v>1.07</v>
      </c>
      <c r="CG21" s="23" t="b">
        <f>CF21=BK21</f>
        <v>0</v>
      </c>
      <c r="CH21" s="23">
        <f>SUM(BX21:CC21)</f>
        <v>-0.09999999999999998</v>
      </c>
      <c r="CI21" s="24" t="b">
        <f>CH21=CD21</f>
        <v>0</v>
      </c>
    </row>
    <row r="22" spans="1:87" ht="15">
      <c r="A22" s="18" t="s">
        <v>31</v>
      </c>
      <c r="B22">
        <v>0</v>
      </c>
      <c r="C22">
        <v>8.8</v>
      </c>
      <c r="D22">
        <v>0</v>
      </c>
      <c r="E22">
        <v>0.22</v>
      </c>
      <c r="F22">
        <v>1.54</v>
      </c>
      <c r="G22" s="42">
        <f t="shared" si="23"/>
        <v>0.08200000000000003</v>
      </c>
      <c r="H22">
        <v>0.92</v>
      </c>
      <c r="I22" s="43">
        <f t="shared" si="24"/>
        <v>0.5974025974025974</v>
      </c>
      <c r="J22" s="43">
        <f t="shared" si="25"/>
        <v>0.048</v>
      </c>
      <c r="K22">
        <v>28.5</v>
      </c>
      <c r="L22">
        <v>2</v>
      </c>
      <c r="M22">
        <v>0.09</v>
      </c>
      <c r="N22">
        <v>0</v>
      </c>
      <c r="O22">
        <v>0</v>
      </c>
      <c r="P22">
        <v>8.4</v>
      </c>
      <c r="Q22">
        <v>0.9</v>
      </c>
      <c r="R22">
        <v>0</v>
      </c>
      <c r="S22">
        <v>0</v>
      </c>
      <c r="T22">
        <v>5.4</v>
      </c>
      <c r="U22">
        <v>1.7</v>
      </c>
      <c r="V22">
        <v>0</v>
      </c>
      <c r="W22">
        <v>7.9</v>
      </c>
      <c r="X22">
        <v>0</v>
      </c>
      <c r="Y22" s="22">
        <f>+P22+N22+H22</f>
        <v>9.32</v>
      </c>
      <c r="Z22" s="23" t="str">
        <f>+IF(Y22=C22,"true",IF(ABS(Y22-C22)/C22&lt;0.01,"round","false"))</f>
        <v>false</v>
      </c>
      <c r="AA22" s="23">
        <f>SUM(Q22:V22)</f>
        <v>8</v>
      </c>
      <c r="AB22" s="24" t="str">
        <f>+IF(AA22=W22,"true",IF(ABS(AA22-W22)/W22&lt;0.01,"round","false"))</f>
        <v>false</v>
      </c>
      <c r="AC22">
        <f t="shared" si="5"/>
        <v>0.5199999999999996</v>
      </c>
      <c r="AE22" s="18" t="s">
        <v>31</v>
      </c>
      <c r="AF22">
        <v>0</v>
      </c>
      <c r="AG22">
        <v>6.5</v>
      </c>
      <c r="AH22">
        <v>0</v>
      </c>
      <c r="AI22">
        <v>-0.024</v>
      </c>
      <c r="AJ22">
        <v>0</v>
      </c>
      <c r="AK22" s="42">
        <f t="shared" si="26"/>
        <v>0</v>
      </c>
      <c r="AL22">
        <v>0</v>
      </c>
      <c r="AM22" s="43">
        <f t="shared" si="27"/>
        <v>0</v>
      </c>
      <c r="AN22" s="43">
        <f t="shared" si="28"/>
        <v>0</v>
      </c>
      <c r="AO22">
        <v>8</v>
      </c>
      <c r="AP22">
        <v>7</v>
      </c>
      <c r="AQ22">
        <v>-0.014</v>
      </c>
      <c r="AR22">
        <v>0</v>
      </c>
      <c r="AS22">
        <v>0</v>
      </c>
      <c r="AT22">
        <v>6.5</v>
      </c>
      <c r="AU22">
        <v>0.9</v>
      </c>
      <c r="AV22">
        <v>0</v>
      </c>
      <c r="AW22">
        <v>0</v>
      </c>
      <c r="AX22">
        <v>5.6</v>
      </c>
      <c r="AY22">
        <v>1.7</v>
      </c>
      <c r="AZ22">
        <v>0</v>
      </c>
      <c r="BA22">
        <v>8.2</v>
      </c>
      <c r="BB22">
        <v>0</v>
      </c>
      <c r="BC22" s="22">
        <f>+AT22+AR22+AL22</f>
        <v>6.5</v>
      </c>
      <c r="BD22" s="23" t="str">
        <f>+IF(BC22=AG22,"true",IF(ABS(BC22-AG22)/AG22&lt;0.01,"round","false"))</f>
        <v>true</v>
      </c>
      <c r="BE22" s="23">
        <f>SUM(AU22:AZ22)</f>
        <v>8.2</v>
      </c>
      <c r="BF22" s="24" t="str">
        <f>+IF(BE22=BA22,"true",IF(ABS(BE22-BA22)/BA22&lt;0.01,"round","false"))</f>
        <v>true</v>
      </c>
      <c r="BG22">
        <f t="shared" si="6"/>
        <v>0</v>
      </c>
      <c r="BI22" s="18" t="s">
        <v>31</v>
      </c>
      <c r="BJ22">
        <f t="shared" si="29"/>
        <v>0</v>
      </c>
      <c r="BK22">
        <f t="shared" si="29"/>
        <v>2.3000000000000007</v>
      </c>
      <c r="BL22">
        <f t="shared" si="29"/>
        <v>0</v>
      </c>
      <c r="BM22">
        <f t="shared" si="29"/>
        <v>0.244</v>
      </c>
      <c r="BN22">
        <f t="shared" si="29"/>
        <v>1.54</v>
      </c>
      <c r="BO22">
        <f t="shared" si="30"/>
        <v>0.08200000000000003</v>
      </c>
      <c r="BP22">
        <f>+H22-AL22</f>
        <v>0.92</v>
      </c>
      <c r="BQ22" s="43">
        <f t="shared" si="31"/>
        <v>0.5974025974025974</v>
      </c>
      <c r="BR22">
        <f t="shared" si="32"/>
        <v>20.5</v>
      </c>
      <c r="BS22">
        <f t="shared" si="32"/>
        <v>-5</v>
      </c>
      <c r="BT22">
        <f t="shared" si="32"/>
        <v>0.104</v>
      </c>
      <c r="BU22">
        <f t="shared" si="32"/>
        <v>0</v>
      </c>
      <c r="BV22">
        <f t="shared" si="32"/>
        <v>0</v>
      </c>
      <c r="BW22">
        <f t="shared" si="32"/>
        <v>1.9000000000000004</v>
      </c>
      <c r="BX22">
        <f t="shared" si="32"/>
        <v>0</v>
      </c>
      <c r="BY22">
        <f t="shared" si="32"/>
        <v>0</v>
      </c>
      <c r="BZ22">
        <f t="shared" si="32"/>
        <v>0</v>
      </c>
      <c r="CA22">
        <f t="shared" si="32"/>
        <v>-0.1999999999999993</v>
      </c>
      <c r="CB22">
        <f t="shared" si="32"/>
        <v>0</v>
      </c>
      <c r="CC22">
        <f t="shared" si="32"/>
        <v>0</v>
      </c>
      <c r="CD22">
        <f t="shared" si="32"/>
        <v>-0.29999999999999893</v>
      </c>
      <c r="CE22">
        <f t="shared" si="32"/>
        <v>0</v>
      </c>
      <c r="CF22" s="22">
        <f>+BW22+BU22+BP22</f>
        <v>2.8200000000000003</v>
      </c>
      <c r="CG22" s="23" t="b">
        <f>CF22=BK22</f>
        <v>0</v>
      </c>
      <c r="CH22" s="23">
        <f>SUM(BX22:CC22)</f>
        <v>-0.1999999999999993</v>
      </c>
      <c r="CI22" s="24" t="b">
        <f>CH22=CD22</f>
        <v>0</v>
      </c>
    </row>
    <row r="23" spans="1:87" ht="15">
      <c r="A23" s="18" t="s">
        <v>32</v>
      </c>
      <c r="B23">
        <v>0</v>
      </c>
      <c r="C23">
        <v>35.8</v>
      </c>
      <c r="D23">
        <v>334.1</v>
      </c>
      <c r="E23">
        <v>0.65</v>
      </c>
      <c r="F23">
        <v>68.93</v>
      </c>
      <c r="G23" s="42">
        <f t="shared" si="23"/>
        <v>12.116000000000001</v>
      </c>
      <c r="H23">
        <v>41.36</v>
      </c>
      <c r="I23" s="43">
        <f t="shared" si="24"/>
        <v>0.6000290149426954</v>
      </c>
      <c r="J23" s="43">
        <f t="shared" si="25"/>
        <v>7.2700000000000005</v>
      </c>
      <c r="K23">
        <v>70.6</v>
      </c>
      <c r="L23">
        <v>0</v>
      </c>
      <c r="M23">
        <v>0.1</v>
      </c>
      <c r="N23">
        <v>0</v>
      </c>
      <c r="O23">
        <v>0</v>
      </c>
      <c r="P23">
        <v>1.8</v>
      </c>
      <c r="Q23">
        <v>0.5</v>
      </c>
      <c r="R23">
        <v>0</v>
      </c>
      <c r="S23">
        <v>0</v>
      </c>
      <c r="T23">
        <v>2.6</v>
      </c>
      <c r="U23">
        <v>0.2</v>
      </c>
      <c r="V23">
        <v>0</v>
      </c>
      <c r="W23">
        <v>3.2</v>
      </c>
      <c r="X23">
        <v>0</v>
      </c>
      <c r="Y23" s="22">
        <f>+P23+N23+H23</f>
        <v>43.16</v>
      </c>
      <c r="Z23" s="23" t="str">
        <f>+IF(Y23=C23,"true",IF(ABS(Y23-C23)/C23&lt;0.01,"round","false"))</f>
        <v>false</v>
      </c>
      <c r="AA23" s="23">
        <f>SUM(Q23:V23)</f>
        <v>3.3000000000000003</v>
      </c>
      <c r="AB23" s="24" t="str">
        <f>+IF(AA23=W23,"true",IF(ABS(AA23-W23)/W23&lt;0.01,"round","false"))</f>
        <v>false</v>
      </c>
      <c r="AC23">
        <f t="shared" si="5"/>
        <v>7.359999999999999</v>
      </c>
      <c r="AE23" s="18" t="s">
        <v>32</v>
      </c>
      <c r="AF23">
        <v>0</v>
      </c>
      <c r="AG23">
        <v>1.5</v>
      </c>
      <c r="AH23">
        <v>0</v>
      </c>
      <c r="AI23">
        <v>0.067</v>
      </c>
      <c r="AJ23">
        <v>0.14</v>
      </c>
      <c r="AK23" s="42">
        <f t="shared" si="26"/>
        <v>0.006000000000000003</v>
      </c>
      <c r="AL23">
        <v>0</v>
      </c>
      <c r="AM23" s="43">
        <f t="shared" si="27"/>
        <v>0</v>
      </c>
      <c r="AN23" s="43">
        <f t="shared" si="28"/>
        <v>-0.004</v>
      </c>
      <c r="AO23">
        <v>9</v>
      </c>
      <c r="AP23">
        <v>2</v>
      </c>
      <c r="AQ23">
        <v>0</v>
      </c>
      <c r="AR23">
        <v>0</v>
      </c>
      <c r="AS23">
        <v>0</v>
      </c>
      <c r="AT23">
        <v>1.4</v>
      </c>
      <c r="AU23">
        <v>0.5</v>
      </c>
      <c r="AV23">
        <v>0</v>
      </c>
      <c r="AW23">
        <v>0</v>
      </c>
      <c r="AX23">
        <v>3</v>
      </c>
      <c r="AY23">
        <v>0.2</v>
      </c>
      <c r="AZ23">
        <v>0</v>
      </c>
      <c r="BA23">
        <v>3.6</v>
      </c>
      <c r="BB23">
        <v>0</v>
      </c>
      <c r="BC23" s="22">
        <f>+AT23+AR23+AL23</f>
        <v>1.4</v>
      </c>
      <c r="BD23" s="23" t="str">
        <f>+IF(BC23=AG23,"true",IF(ABS(BC23-AG23)/AG23&lt;0.01,"round","false"))</f>
        <v>false</v>
      </c>
      <c r="BE23" s="23">
        <f>SUM(AU23:AZ23)</f>
        <v>3.7</v>
      </c>
      <c r="BF23" s="24" t="str">
        <f>+IF(BE23=BA23,"true",IF(ABS(BE23-BA23)/BA23&lt;0.01,"round","false"))</f>
        <v>false</v>
      </c>
      <c r="BG23">
        <f t="shared" si="6"/>
        <v>-0.10000000000000009</v>
      </c>
      <c r="BI23" s="18" t="s">
        <v>32</v>
      </c>
      <c r="BJ23">
        <f t="shared" si="29"/>
        <v>0</v>
      </c>
      <c r="BK23">
        <f t="shared" si="29"/>
        <v>34.3</v>
      </c>
      <c r="BL23">
        <f t="shared" si="29"/>
        <v>334.1</v>
      </c>
      <c r="BM23">
        <f t="shared" si="29"/>
        <v>0.583</v>
      </c>
      <c r="BN23">
        <f t="shared" si="29"/>
        <v>68.79</v>
      </c>
      <c r="BO23">
        <f t="shared" si="30"/>
        <v>12.110000000000001</v>
      </c>
      <c r="BP23">
        <f>+H23-AL23</f>
        <v>41.36</v>
      </c>
      <c r="BQ23" s="43">
        <f t="shared" si="31"/>
        <v>0.6012501817124581</v>
      </c>
      <c r="BR23">
        <f t="shared" si="32"/>
        <v>61.599999999999994</v>
      </c>
      <c r="BS23">
        <f t="shared" si="32"/>
        <v>-2</v>
      </c>
      <c r="BT23">
        <f t="shared" si="32"/>
        <v>0.1</v>
      </c>
      <c r="BU23">
        <f t="shared" si="32"/>
        <v>0</v>
      </c>
      <c r="BV23">
        <f t="shared" si="32"/>
        <v>0</v>
      </c>
      <c r="BW23">
        <f t="shared" si="32"/>
        <v>0.40000000000000013</v>
      </c>
      <c r="BX23">
        <f t="shared" si="32"/>
        <v>0</v>
      </c>
      <c r="BY23">
        <f t="shared" si="32"/>
        <v>0</v>
      </c>
      <c r="BZ23">
        <f t="shared" si="32"/>
        <v>0</v>
      </c>
      <c r="CA23">
        <f t="shared" si="32"/>
        <v>-0.3999999999999999</v>
      </c>
      <c r="CB23">
        <f t="shared" si="32"/>
        <v>0</v>
      </c>
      <c r="CC23">
        <f t="shared" si="32"/>
        <v>0</v>
      </c>
      <c r="CD23">
        <f t="shared" si="32"/>
        <v>-0.3999999999999999</v>
      </c>
      <c r="CE23">
        <f t="shared" si="32"/>
        <v>0</v>
      </c>
      <c r="CF23" s="22">
        <f>+BW23+BU23+BP23</f>
        <v>41.76</v>
      </c>
      <c r="CG23" s="23" t="b">
        <f>CF23=BK23</f>
        <v>0</v>
      </c>
      <c r="CH23" s="23">
        <f>SUM(BX23:CC23)</f>
        <v>-0.3999999999999999</v>
      </c>
      <c r="CI23" s="24" t="b">
        <f>CH23=CD23</f>
        <v>1</v>
      </c>
    </row>
    <row r="24" spans="1:87" ht="15.75" thickBot="1">
      <c r="A24" s="18" t="s">
        <v>90</v>
      </c>
      <c r="B24">
        <v>0</v>
      </c>
      <c r="C24">
        <v>181</v>
      </c>
      <c r="D24">
        <v>164.8</v>
      </c>
      <c r="E24">
        <v>0.25</v>
      </c>
      <c r="F24">
        <v>717.23</v>
      </c>
      <c r="G24" s="42">
        <f t="shared" si="23"/>
        <v>111.792</v>
      </c>
      <c r="H24">
        <v>430.34</v>
      </c>
      <c r="I24" s="43">
        <f t="shared" si="24"/>
        <v>0.6000027885057791</v>
      </c>
      <c r="J24" s="43">
        <f t="shared" si="25"/>
        <v>67.076</v>
      </c>
      <c r="K24">
        <v>881.3</v>
      </c>
      <c r="L24">
        <v>1</v>
      </c>
      <c r="M24">
        <v>0.1</v>
      </c>
      <c r="N24">
        <v>0</v>
      </c>
      <c r="O24">
        <v>0</v>
      </c>
      <c r="P24">
        <v>20.8</v>
      </c>
      <c r="Q24">
        <v>0</v>
      </c>
      <c r="R24">
        <v>0</v>
      </c>
      <c r="S24">
        <v>0</v>
      </c>
      <c r="T24">
        <v>2</v>
      </c>
      <c r="U24">
        <v>0.6</v>
      </c>
      <c r="V24">
        <v>0</v>
      </c>
      <c r="W24">
        <v>2.7</v>
      </c>
      <c r="X24">
        <v>0</v>
      </c>
      <c r="Y24" s="111">
        <f>+P24+N24+H24</f>
        <v>451.14</v>
      </c>
      <c r="Z24" s="112" t="str">
        <f>+IF(Y24=C24,"true",IF(ABS(Y24-C24)/C24&lt;0.01,"round","false"))</f>
        <v>false</v>
      </c>
      <c r="AA24" s="10">
        <f>SUM(Q24:V24)</f>
        <v>2.6</v>
      </c>
      <c r="AB24" s="21" t="str">
        <f>+IF(AA24=W24,"true",IF(ABS(AA24-W24)/W24&lt;0.01,"round","false"))</f>
        <v>false</v>
      </c>
      <c r="AC24">
        <f t="shared" si="5"/>
        <v>270.14</v>
      </c>
      <c r="AE24" s="18" t="s">
        <v>90</v>
      </c>
      <c r="AF24">
        <v>0</v>
      </c>
      <c r="AG24">
        <v>34.7</v>
      </c>
      <c r="AH24">
        <v>384.8</v>
      </c>
      <c r="AI24">
        <v>-0.016</v>
      </c>
      <c r="AJ24">
        <v>33.4</v>
      </c>
      <c r="AK24" s="42">
        <f t="shared" si="26"/>
        <v>6.675999999999999</v>
      </c>
      <c r="AL24">
        <v>0.1</v>
      </c>
      <c r="AM24" s="43">
        <f t="shared" si="27"/>
        <v>0.0029940119760479044</v>
      </c>
      <c r="AN24" s="43">
        <f t="shared" si="28"/>
        <v>0.0020000000000000018</v>
      </c>
      <c r="AO24">
        <v>234.1</v>
      </c>
      <c r="AP24">
        <v>4</v>
      </c>
      <c r="AQ24">
        <v>-0.004</v>
      </c>
      <c r="AR24">
        <v>0</v>
      </c>
      <c r="AS24">
        <v>0</v>
      </c>
      <c r="AT24">
        <v>18.8</v>
      </c>
      <c r="AU24">
        <v>0</v>
      </c>
      <c r="AV24">
        <v>0</v>
      </c>
      <c r="AW24">
        <v>0</v>
      </c>
      <c r="AX24">
        <v>2.1</v>
      </c>
      <c r="AY24">
        <v>0.7</v>
      </c>
      <c r="AZ24">
        <v>0</v>
      </c>
      <c r="BA24">
        <v>2.7</v>
      </c>
      <c r="BB24">
        <v>0</v>
      </c>
      <c r="BC24" s="9">
        <f>+AT24+AR24+AL24</f>
        <v>18.900000000000002</v>
      </c>
      <c r="BD24" s="10" t="str">
        <f>+IF(BC24=AG24,"true",IF(ABS(BC24-AG24)/AG24&lt;0.01,"round","false"))</f>
        <v>false</v>
      </c>
      <c r="BE24" s="10">
        <f>SUM(AU24:AZ24)</f>
        <v>2.8</v>
      </c>
      <c r="BF24" s="21" t="str">
        <f>+IF(BE24=BA24,"true",IF(ABS(BE24-BA24)/BA24&lt;0.01,"round","false"))</f>
        <v>false</v>
      </c>
      <c r="BG24">
        <f t="shared" si="6"/>
        <v>-15.8</v>
      </c>
      <c r="BI24" s="18" t="s">
        <v>90</v>
      </c>
      <c r="BJ24">
        <f t="shared" si="29"/>
        <v>0</v>
      </c>
      <c r="BK24">
        <f>+C24-AG24</f>
        <v>146.3</v>
      </c>
      <c r="BL24">
        <f t="shared" si="29"/>
        <v>-220</v>
      </c>
      <c r="BM24">
        <f t="shared" si="29"/>
        <v>0.266</v>
      </c>
      <c r="BN24">
        <f t="shared" si="29"/>
        <v>683.83</v>
      </c>
      <c r="BO24">
        <f t="shared" si="30"/>
        <v>105.11600000000001</v>
      </c>
      <c r="BP24">
        <f>+H24-AL24</f>
        <v>430.23999999999995</v>
      </c>
      <c r="BQ24" s="43">
        <f t="shared" si="31"/>
        <v>0.6291622186800812</v>
      </c>
      <c r="BR24">
        <f t="shared" si="32"/>
        <v>647.1999999999999</v>
      </c>
      <c r="BS24">
        <f t="shared" si="32"/>
        <v>-3</v>
      </c>
      <c r="BT24">
        <f t="shared" si="32"/>
        <v>0.10400000000000001</v>
      </c>
      <c r="BU24">
        <f t="shared" si="32"/>
        <v>0</v>
      </c>
      <c r="BV24">
        <f t="shared" si="32"/>
        <v>0</v>
      </c>
      <c r="BW24">
        <f t="shared" si="32"/>
        <v>2</v>
      </c>
      <c r="BX24">
        <f t="shared" si="32"/>
        <v>0</v>
      </c>
      <c r="BY24">
        <f t="shared" si="32"/>
        <v>0</v>
      </c>
      <c r="BZ24">
        <f t="shared" si="32"/>
        <v>0</v>
      </c>
      <c r="CA24">
        <f t="shared" si="32"/>
        <v>-0.10000000000000009</v>
      </c>
      <c r="CB24">
        <f t="shared" si="32"/>
        <v>-0.09999999999999998</v>
      </c>
      <c r="CC24">
        <f t="shared" si="32"/>
        <v>0</v>
      </c>
      <c r="CD24">
        <f t="shared" si="32"/>
        <v>0</v>
      </c>
      <c r="CE24">
        <f t="shared" si="32"/>
        <v>0</v>
      </c>
      <c r="CF24" s="9">
        <f>+BW24+BU24+BP24</f>
        <v>432.23999999999995</v>
      </c>
      <c r="CG24" s="10" t="b">
        <f>CF24=BK24</f>
        <v>0</v>
      </c>
      <c r="CH24" s="10">
        <f>SUM(BX24:CC24)</f>
        <v>-0.20000000000000007</v>
      </c>
      <c r="CI24" s="21" t="b">
        <f>CH24=CD24</f>
        <v>0</v>
      </c>
    </row>
    <row r="25" spans="1:87" ht="15.75" thickBot="1">
      <c r="A25" s="17" t="s">
        <v>34</v>
      </c>
      <c r="B25" s="12">
        <f aca="true" t="shared" si="33" ref="B25:Y25">SUM(B20:B24)</f>
        <v>0</v>
      </c>
      <c r="C25" s="12">
        <f t="shared" si="33"/>
        <v>230.2</v>
      </c>
      <c r="D25" s="12">
        <f t="shared" si="33"/>
        <v>507.50000000000006</v>
      </c>
      <c r="E25" s="12">
        <f t="shared" si="33"/>
        <v>1.1800000000000002</v>
      </c>
      <c r="F25" s="12">
        <f t="shared" si="33"/>
        <v>789.89</v>
      </c>
      <c r="G25" s="42">
        <f t="shared" si="23"/>
        <v>124.19000000000001</v>
      </c>
      <c r="H25" s="12">
        <f t="shared" si="33"/>
        <v>473.94</v>
      </c>
      <c r="I25" s="43">
        <f t="shared" si="24"/>
        <v>0.6000075959943789</v>
      </c>
      <c r="J25" s="43">
        <f t="shared" si="25"/>
        <v>74.51599999999999</v>
      </c>
      <c r="K25" s="12">
        <f t="shared" si="33"/>
        <v>985.6999999999999</v>
      </c>
      <c r="L25" s="12">
        <f t="shared" si="33"/>
        <v>5</v>
      </c>
      <c r="M25" s="12">
        <f t="shared" si="33"/>
        <v>0.47</v>
      </c>
      <c r="N25" s="12">
        <f t="shared" si="33"/>
        <v>0</v>
      </c>
      <c r="O25" s="12">
        <f t="shared" si="33"/>
        <v>0</v>
      </c>
      <c r="P25" s="12">
        <f t="shared" si="33"/>
        <v>35.1</v>
      </c>
      <c r="Q25" s="12">
        <f t="shared" si="33"/>
        <v>1.4</v>
      </c>
      <c r="R25" s="12">
        <f t="shared" si="33"/>
        <v>0</v>
      </c>
      <c r="S25" s="12">
        <f t="shared" si="33"/>
        <v>0</v>
      </c>
      <c r="T25" s="12">
        <f t="shared" si="33"/>
        <v>10.5</v>
      </c>
      <c r="U25" s="12">
        <f t="shared" si="33"/>
        <v>2.6</v>
      </c>
      <c r="V25" s="12">
        <f t="shared" si="33"/>
        <v>0</v>
      </c>
      <c r="W25" s="12">
        <f t="shared" si="33"/>
        <v>14.399999999999999</v>
      </c>
      <c r="X25" s="33">
        <f t="shared" si="33"/>
        <v>0</v>
      </c>
      <c r="Y25" s="34">
        <f t="shared" si="33"/>
        <v>509.03999999999996</v>
      </c>
      <c r="Z25" s="12"/>
      <c r="AA25" s="12">
        <f>SUM(AA20:AA24)</f>
        <v>14.5</v>
      </c>
      <c r="AB25" s="33"/>
      <c r="AE25" s="17" t="s">
        <v>34</v>
      </c>
      <c r="AF25" s="12">
        <f aca="true" t="shared" si="34" ref="AF25:BC25">SUM(AF20:AF24)</f>
        <v>0</v>
      </c>
      <c r="AG25" s="12">
        <f t="shared" si="34"/>
        <v>46.6</v>
      </c>
      <c r="AH25" s="12">
        <f t="shared" si="34"/>
        <v>384.8</v>
      </c>
      <c r="AI25" s="12">
        <f t="shared" si="34"/>
        <v>0.024000000000000007</v>
      </c>
      <c r="AJ25" s="12">
        <f t="shared" si="34"/>
        <v>33.54</v>
      </c>
      <c r="AK25" s="42">
        <f t="shared" si="26"/>
        <v>6.6819999999999995</v>
      </c>
      <c r="AL25" s="12">
        <f t="shared" si="34"/>
        <v>0.1</v>
      </c>
      <c r="AM25" s="43">
        <f t="shared" si="27"/>
        <v>0.0029815146094215863</v>
      </c>
      <c r="AN25" s="43">
        <f t="shared" si="28"/>
        <v>-0.001999999999999999</v>
      </c>
      <c r="AO25" s="12">
        <f t="shared" si="34"/>
        <v>253.2</v>
      </c>
      <c r="AP25" s="12">
        <f t="shared" si="34"/>
        <v>26</v>
      </c>
      <c r="AQ25" s="12"/>
      <c r="AR25" s="12">
        <f t="shared" si="34"/>
        <v>0</v>
      </c>
      <c r="AS25" s="12">
        <f t="shared" si="34"/>
        <v>0</v>
      </c>
      <c r="AT25" s="12">
        <f t="shared" si="34"/>
        <v>30.6</v>
      </c>
      <c r="AU25" s="12">
        <f t="shared" si="34"/>
        <v>1.4</v>
      </c>
      <c r="AV25" s="12">
        <f t="shared" si="34"/>
        <v>0</v>
      </c>
      <c r="AW25" s="12">
        <f t="shared" si="34"/>
        <v>0</v>
      </c>
      <c r="AX25" s="12">
        <f t="shared" si="34"/>
        <v>11.299999999999999</v>
      </c>
      <c r="AY25" s="12">
        <f t="shared" si="34"/>
        <v>2.7</v>
      </c>
      <c r="AZ25" s="12">
        <f t="shared" si="34"/>
        <v>0</v>
      </c>
      <c r="BA25" s="12">
        <f t="shared" si="34"/>
        <v>15.099999999999998</v>
      </c>
      <c r="BB25" s="33">
        <f t="shared" si="34"/>
        <v>0</v>
      </c>
      <c r="BC25" s="34">
        <f t="shared" si="34"/>
        <v>30.700000000000003</v>
      </c>
      <c r="BD25" s="12"/>
      <c r="BE25" s="12">
        <f>SUM(BE20:BE24)</f>
        <v>15.399999999999999</v>
      </c>
      <c r="BF25" s="33"/>
      <c r="BI25" s="17" t="s">
        <v>34</v>
      </c>
      <c r="BJ25" s="12">
        <f aca="true" t="shared" si="35" ref="BJ25:CF25">SUM(BJ20:BJ24)</f>
        <v>0</v>
      </c>
      <c r="BK25" s="12">
        <f t="shared" si="35"/>
        <v>183.60000000000002</v>
      </c>
      <c r="BL25" s="12">
        <f t="shared" si="35"/>
        <v>122.70000000000005</v>
      </c>
      <c r="BM25" s="12">
        <f t="shared" si="35"/>
        <v>1.156</v>
      </c>
      <c r="BN25" s="12">
        <f t="shared" si="35"/>
        <v>756.35</v>
      </c>
      <c r="BO25">
        <f t="shared" si="30"/>
        <v>117.508</v>
      </c>
      <c r="BP25" s="12">
        <f t="shared" si="35"/>
        <v>473.84</v>
      </c>
      <c r="BQ25" s="43">
        <f t="shared" si="31"/>
        <v>0.6264824486018378</v>
      </c>
      <c r="BR25" s="12">
        <f t="shared" si="35"/>
        <v>732.4999999999999</v>
      </c>
      <c r="BS25" s="12">
        <f t="shared" si="35"/>
        <v>-21</v>
      </c>
      <c r="BT25" s="12">
        <f t="shared" si="35"/>
        <v>0.507</v>
      </c>
      <c r="BU25" s="12">
        <f t="shared" si="35"/>
        <v>0</v>
      </c>
      <c r="BV25" s="12">
        <f t="shared" si="35"/>
        <v>0</v>
      </c>
      <c r="BW25" s="12">
        <f t="shared" si="35"/>
        <v>4.500000000000001</v>
      </c>
      <c r="BX25" s="12">
        <f t="shared" si="35"/>
        <v>0</v>
      </c>
      <c r="BY25" s="12">
        <f t="shared" si="35"/>
        <v>0</v>
      </c>
      <c r="BZ25" s="12">
        <f t="shared" si="35"/>
        <v>0</v>
      </c>
      <c r="CA25" s="12">
        <f t="shared" si="35"/>
        <v>-0.7999999999999993</v>
      </c>
      <c r="CB25" s="12">
        <f t="shared" si="35"/>
        <v>-0.09999999999999998</v>
      </c>
      <c r="CC25" s="12">
        <f t="shared" si="35"/>
        <v>0</v>
      </c>
      <c r="CD25" s="12">
        <f t="shared" si="35"/>
        <v>-0.6999999999999988</v>
      </c>
      <c r="CE25" s="33">
        <f t="shared" si="35"/>
        <v>0</v>
      </c>
      <c r="CF25" s="34">
        <f t="shared" si="35"/>
        <v>478.34</v>
      </c>
      <c r="CG25" s="12"/>
      <c r="CH25" s="12">
        <f>SUM(CH20:CH24)</f>
        <v>-0.8999999999999992</v>
      </c>
      <c r="CI25" s="33"/>
    </row>
    <row r="26" spans="1:87" ht="15.75" thickBot="1">
      <c r="A26" s="40" t="s">
        <v>119</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D26" s="40"/>
      <c r="AE26" s="40" t="s">
        <v>125</v>
      </c>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H26" s="40"/>
      <c r="BI26" s="40" t="s">
        <v>107</v>
      </c>
      <c r="BJ26" s="40"/>
      <c r="BK26" s="40"/>
      <c r="BL26" s="40"/>
      <c r="BM26" s="40"/>
      <c r="BN26" s="40"/>
      <c r="BO26" s="40"/>
      <c r="BP26" s="40"/>
      <c r="BQ26" s="42"/>
      <c r="BR26" s="40"/>
      <c r="BS26" s="40"/>
      <c r="BT26" s="40"/>
      <c r="BU26" s="40"/>
      <c r="BV26" s="40"/>
      <c r="BW26" s="40"/>
      <c r="BX26" s="40"/>
      <c r="BY26" s="40"/>
      <c r="BZ26" s="40"/>
      <c r="CA26" s="40"/>
      <c r="CB26" s="40"/>
      <c r="CC26" s="40"/>
      <c r="CD26" s="40"/>
      <c r="CE26" s="40"/>
      <c r="CF26" s="40"/>
      <c r="CG26" s="40"/>
      <c r="CH26" s="40"/>
      <c r="CI26" s="40" t="s">
        <v>111</v>
      </c>
    </row>
    <row r="27" spans="1:87" ht="15">
      <c r="A27" s="18" t="s">
        <v>29</v>
      </c>
      <c r="B27">
        <v>0</v>
      </c>
      <c r="C27">
        <v>54</v>
      </c>
      <c r="D27">
        <v>0.2</v>
      </c>
      <c r="E27">
        <v>0</v>
      </c>
      <c r="F27">
        <v>0.43</v>
      </c>
      <c r="G27" s="42">
        <f aca="true" t="shared" si="36" ref="G27:G32">+(F27-F20)/20</f>
        <v>0.0010000000000000009</v>
      </c>
      <c r="H27">
        <v>0.26</v>
      </c>
      <c r="I27" s="43">
        <f aca="true" t="shared" si="37" ref="I27:I32">IF(F27&gt;0,H27/F27,0)</f>
        <v>0.6046511627906977</v>
      </c>
      <c r="J27" s="43">
        <f aca="true" t="shared" si="38" ref="J27:J32">+(H27-H20)/20</f>
        <v>0.0005000000000000004</v>
      </c>
      <c r="K27">
        <v>10.4</v>
      </c>
      <c r="L27">
        <v>1</v>
      </c>
      <c r="M27">
        <v>0.17</v>
      </c>
      <c r="N27">
        <v>0</v>
      </c>
      <c r="O27">
        <v>0</v>
      </c>
      <c r="P27">
        <v>21.5</v>
      </c>
      <c r="Q27">
        <v>0</v>
      </c>
      <c r="R27">
        <v>0</v>
      </c>
      <c r="S27">
        <v>0</v>
      </c>
      <c r="T27">
        <v>0</v>
      </c>
      <c r="U27">
        <v>0.1</v>
      </c>
      <c r="V27">
        <v>0</v>
      </c>
      <c r="W27">
        <v>0.1</v>
      </c>
      <c r="X27">
        <v>0</v>
      </c>
      <c r="Y27" s="4">
        <f>+P27+N27+H27</f>
        <v>21.76</v>
      </c>
      <c r="Z27" s="19" t="str">
        <f>+IF(Y27=C27,"true",IF(ABS(Y27-C27)/C27&lt;0.01,"round","false"))</f>
        <v>false</v>
      </c>
      <c r="AA27" s="19">
        <f>SUM(Q27:V27)</f>
        <v>0.1</v>
      </c>
      <c r="AB27" s="20" t="str">
        <f>+IF(AA27=W27,"true",IF(ABS(AA27-W27)/W27&lt;0.01,"round","false"))</f>
        <v>true</v>
      </c>
      <c r="AC27">
        <f t="shared" si="5"/>
        <v>-32.239999999999995</v>
      </c>
      <c r="AE27" s="18" t="s">
        <v>29</v>
      </c>
      <c r="AF27">
        <v>0</v>
      </c>
      <c r="AG27">
        <v>16.1</v>
      </c>
      <c r="AH27">
        <v>0</v>
      </c>
      <c r="AI27">
        <v>0</v>
      </c>
      <c r="AJ27">
        <v>0</v>
      </c>
      <c r="AK27" s="42">
        <f aca="true" t="shared" si="39" ref="AK27:AK32">+(AJ27-AJ20)/20</f>
        <v>0</v>
      </c>
      <c r="AL27">
        <v>0</v>
      </c>
      <c r="AM27" s="43">
        <f aca="true" t="shared" si="40" ref="AM27:AM32">IF(AJ27&gt;0,AL27/AJ27,0)</f>
        <v>0</v>
      </c>
      <c r="AN27" s="43">
        <f aca="true" t="shared" si="41" ref="AN27:AN32">+(AL27-AL20)/20</f>
        <v>0</v>
      </c>
      <c r="AO27">
        <v>1.1</v>
      </c>
      <c r="AP27">
        <v>11</v>
      </c>
      <c r="AQ27">
        <v>-0.019</v>
      </c>
      <c r="AR27">
        <v>0</v>
      </c>
      <c r="AS27">
        <v>0</v>
      </c>
      <c r="AT27">
        <v>15.4</v>
      </c>
      <c r="AU27">
        <v>0</v>
      </c>
      <c r="AV27">
        <v>0</v>
      </c>
      <c r="AW27">
        <v>0</v>
      </c>
      <c r="AX27">
        <v>0</v>
      </c>
      <c r="AY27">
        <v>0.1</v>
      </c>
      <c r="AZ27">
        <v>0</v>
      </c>
      <c r="BA27">
        <v>0.1</v>
      </c>
      <c r="BB27">
        <v>0</v>
      </c>
      <c r="BC27" s="4">
        <f>+AT27+AR27+AL27</f>
        <v>15.4</v>
      </c>
      <c r="BD27" s="19" t="str">
        <f>+IF(BC27=AG27,"true",IF(ABS(BC27-AG27)/AG27&lt;0.01,"round","false"))</f>
        <v>false</v>
      </c>
      <c r="BE27" s="19">
        <f>SUM(AU27:AZ27)</f>
        <v>0.1</v>
      </c>
      <c r="BF27" s="20" t="str">
        <f>+IF(BE27=BA27,"true",IF(ABS(BE27-BA27)/BA27&lt;0.01,"round","false"))</f>
        <v>true</v>
      </c>
      <c r="BG27">
        <f t="shared" si="6"/>
        <v>-0.7000000000000011</v>
      </c>
      <c r="BI27" s="18" t="s">
        <v>29</v>
      </c>
      <c r="BJ27">
        <f aca="true" t="shared" si="42" ref="BJ27:BN31">+B27-AF27</f>
        <v>0</v>
      </c>
      <c r="BK27">
        <f t="shared" si="42"/>
        <v>37.9</v>
      </c>
      <c r="BL27">
        <f t="shared" si="42"/>
        <v>0.2</v>
      </c>
      <c r="BM27">
        <f t="shared" si="42"/>
        <v>0</v>
      </c>
      <c r="BN27">
        <f t="shared" si="42"/>
        <v>0.43</v>
      </c>
      <c r="BO27">
        <f aca="true" t="shared" si="43" ref="BO27:BO32">+(BN27-BN20)/20</f>
        <v>0.0010000000000000009</v>
      </c>
      <c r="BP27">
        <f>+H27-AL27</f>
        <v>0.26</v>
      </c>
      <c r="BQ27" s="43">
        <f aca="true" t="shared" si="44" ref="BQ27:BQ32">IF(BN27&gt;0,BP27/BN27,0)</f>
        <v>0.6046511627906977</v>
      </c>
      <c r="BR27">
        <f aca="true" t="shared" si="45" ref="BR27:CE31">+K27-AO27</f>
        <v>9.3</v>
      </c>
      <c r="BS27">
        <f t="shared" si="45"/>
        <v>-10</v>
      </c>
      <c r="BT27">
        <f t="shared" si="45"/>
        <v>0.189</v>
      </c>
      <c r="BU27">
        <f t="shared" si="45"/>
        <v>0</v>
      </c>
      <c r="BV27">
        <f t="shared" si="45"/>
        <v>0</v>
      </c>
      <c r="BW27">
        <f t="shared" si="45"/>
        <v>6.1</v>
      </c>
      <c r="BX27">
        <f t="shared" si="45"/>
        <v>0</v>
      </c>
      <c r="BY27">
        <f t="shared" si="45"/>
        <v>0</v>
      </c>
      <c r="BZ27">
        <f t="shared" si="45"/>
        <v>0</v>
      </c>
      <c r="CA27">
        <f t="shared" si="45"/>
        <v>0</v>
      </c>
      <c r="CB27">
        <f t="shared" si="45"/>
        <v>0</v>
      </c>
      <c r="CC27">
        <f t="shared" si="45"/>
        <v>0</v>
      </c>
      <c r="CD27">
        <f t="shared" si="45"/>
        <v>0</v>
      </c>
      <c r="CE27">
        <f t="shared" si="45"/>
        <v>0</v>
      </c>
      <c r="CF27" s="4">
        <f>+BW27+BU27+BP27</f>
        <v>6.359999999999999</v>
      </c>
      <c r="CG27" s="19" t="b">
        <f>CF27=BK27</f>
        <v>0</v>
      </c>
      <c r="CH27" s="19">
        <f>SUM(BX27:CC27)</f>
        <v>0</v>
      </c>
      <c r="CI27" s="20" t="b">
        <f>CH27=CD27</f>
        <v>1</v>
      </c>
    </row>
    <row r="28" spans="1:87" ht="15">
      <c r="A28" s="18" t="s">
        <v>30</v>
      </c>
      <c r="B28">
        <v>0</v>
      </c>
      <c r="C28">
        <v>0.7</v>
      </c>
      <c r="D28">
        <v>1.8</v>
      </c>
      <c r="E28">
        <v>0.07</v>
      </c>
      <c r="F28">
        <v>3.32</v>
      </c>
      <c r="G28" s="42">
        <f t="shared" si="36"/>
        <v>0.07699999999999999</v>
      </c>
      <c r="H28">
        <v>1.99</v>
      </c>
      <c r="I28" s="43">
        <f t="shared" si="37"/>
        <v>0.5993975903614458</v>
      </c>
      <c r="J28" s="43">
        <f t="shared" si="38"/>
        <v>0.046</v>
      </c>
      <c r="K28">
        <v>5.6</v>
      </c>
      <c r="L28">
        <v>0</v>
      </c>
      <c r="M28">
        <v>0.18</v>
      </c>
      <c r="N28">
        <v>0</v>
      </c>
      <c r="O28">
        <v>0</v>
      </c>
      <c r="P28">
        <v>0.4</v>
      </c>
      <c r="Q28">
        <v>0</v>
      </c>
      <c r="R28">
        <v>0</v>
      </c>
      <c r="S28">
        <v>0</v>
      </c>
      <c r="T28">
        <v>1.9</v>
      </c>
      <c r="U28">
        <v>0.2</v>
      </c>
      <c r="V28">
        <v>0</v>
      </c>
      <c r="W28">
        <v>2.1</v>
      </c>
      <c r="X28">
        <v>0</v>
      </c>
      <c r="Y28" s="22">
        <f>+P28+N28+H28</f>
        <v>2.39</v>
      </c>
      <c r="Z28" s="23" t="str">
        <f>+IF(Y28=C28,"true",IF(ABS(Y28-C28)/C28&lt;0.01,"round","false"))</f>
        <v>false</v>
      </c>
      <c r="AA28" s="23">
        <f>SUM(Q28:V28)</f>
        <v>2.1</v>
      </c>
      <c r="AB28" s="24" t="str">
        <f>+IF(AA28=W28,"true",IF(ABS(AA28-W28)/W28&lt;0.01,"round","false"))</f>
        <v>true</v>
      </c>
      <c r="AC28">
        <f t="shared" si="5"/>
        <v>1.6900000000000002</v>
      </c>
      <c r="AE28" s="18" t="s">
        <v>30</v>
      </c>
      <c r="AF28">
        <v>0</v>
      </c>
      <c r="AG28">
        <v>0.3</v>
      </c>
      <c r="AH28">
        <v>0</v>
      </c>
      <c r="AI28">
        <v>-0.003</v>
      </c>
      <c r="AJ28">
        <v>0</v>
      </c>
      <c r="AK28" s="42">
        <f t="shared" si="39"/>
        <v>0</v>
      </c>
      <c r="AL28">
        <v>0</v>
      </c>
      <c r="AM28" s="43">
        <f t="shared" si="40"/>
        <v>0</v>
      </c>
      <c r="AN28" s="43">
        <f t="shared" si="41"/>
        <v>0</v>
      </c>
      <c r="AO28">
        <v>1.5</v>
      </c>
      <c r="AP28">
        <v>2</v>
      </c>
      <c r="AQ28">
        <v>-0.011</v>
      </c>
      <c r="AR28">
        <v>0</v>
      </c>
      <c r="AS28">
        <v>0</v>
      </c>
      <c r="AT28">
        <v>0.3</v>
      </c>
      <c r="AU28">
        <v>0</v>
      </c>
      <c r="AV28">
        <v>0</v>
      </c>
      <c r="AW28">
        <v>0</v>
      </c>
      <c r="AX28">
        <v>2.3</v>
      </c>
      <c r="AY28">
        <v>0.3</v>
      </c>
      <c r="AZ28">
        <v>0</v>
      </c>
      <c r="BA28">
        <v>2.6</v>
      </c>
      <c r="BB28">
        <v>0</v>
      </c>
      <c r="BC28" s="22">
        <f>+AT28+AR28+AL28</f>
        <v>0.3</v>
      </c>
      <c r="BD28" s="23" t="str">
        <f>+IF(BC28=AG28,"true",IF(ABS(BC28-AG28)/AG28&lt;0.01,"round","false"))</f>
        <v>true</v>
      </c>
      <c r="BE28" s="23">
        <f>SUM(AU28:AZ28)</f>
        <v>2.5999999999999996</v>
      </c>
      <c r="BF28" s="24" t="str">
        <f>+IF(BE28=BA28,"true",IF(ABS(BE28-BA28)/BA28&lt;0.01,"round","false"))</f>
        <v>true</v>
      </c>
      <c r="BG28">
        <f t="shared" si="6"/>
        <v>0</v>
      </c>
      <c r="BI28" s="18" t="s">
        <v>30</v>
      </c>
      <c r="BJ28">
        <f t="shared" si="42"/>
        <v>0</v>
      </c>
      <c r="BK28">
        <f t="shared" si="42"/>
        <v>0.39999999999999997</v>
      </c>
      <c r="BL28">
        <f t="shared" si="42"/>
        <v>1.8</v>
      </c>
      <c r="BM28">
        <f t="shared" si="42"/>
        <v>0.07300000000000001</v>
      </c>
      <c r="BN28">
        <f t="shared" si="42"/>
        <v>3.32</v>
      </c>
      <c r="BO28">
        <f t="shared" si="43"/>
        <v>0.07699999999999999</v>
      </c>
      <c r="BP28">
        <f>+H28-AL28</f>
        <v>1.99</v>
      </c>
      <c r="BQ28" s="43">
        <f t="shared" si="44"/>
        <v>0.5993975903614458</v>
      </c>
      <c r="BR28">
        <f t="shared" si="45"/>
        <v>4.1</v>
      </c>
      <c r="BS28">
        <f t="shared" si="45"/>
        <v>-2</v>
      </c>
      <c r="BT28">
        <f t="shared" si="45"/>
        <v>0.191</v>
      </c>
      <c r="BU28">
        <f t="shared" si="45"/>
        <v>0</v>
      </c>
      <c r="BV28">
        <f t="shared" si="45"/>
        <v>0</v>
      </c>
      <c r="BW28">
        <f t="shared" si="45"/>
        <v>0.10000000000000003</v>
      </c>
      <c r="BX28">
        <f t="shared" si="45"/>
        <v>0</v>
      </c>
      <c r="BY28">
        <f t="shared" si="45"/>
        <v>0</v>
      </c>
      <c r="BZ28">
        <f t="shared" si="45"/>
        <v>0</v>
      </c>
      <c r="CA28">
        <f t="shared" si="45"/>
        <v>-0.3999999999999999</v>
      </c>
      <c r="CB28">
        <f t="shared" si="45"/>
        <v>-0.09999999999999998</v>
      </c>
      <c r="CC28">
        <f t="shared" si="45"/>
        <v>0</v>
      </c>
      <c r="CD28">
        <f t="shared" si="45"/>
        <v>-0.5</v>
      </c>
      <c r="CE28">
        <f t="shared" si="45"/>
        <v>0</v>
      </c>
      <c r="CF28" s="22">
        <f>+BW28+BU28+BP28</f>
        <v>2.09</v>
      </c>
      <c r="CG28" s="23" t="b">
        <f>CF28=BK28</f>
        <v>0</v>
      </c>
      <c r="CH28" s="23">
        <f>SUM(BX28:CC28)</f>
        <v>-0.4999999999999999</v>
      </c>
      <c r="CI28" s="24" t="b">
        <f>CH28=CD28</f>
        <v>1</v>
      </c>
    </row>
    <row r="29" spans="1:87" ht="15">
      <c r="A29" s="18" t="s">
        <v>31</v>
      </c>
      <c r="B29">
        <v>0</v>
      </c>
      <c r="C29">
        <v>101.3</v>
      </c>
      <c r="D29">
        <v>14.4</v>
      </c>
      <c r="E29">
        <v>0.28</v>
      </c>
      <c r="F29">
        <v>75.41</v>
      </c>
      <c r="G29" s="42">
        <f t="shared" si="36"/>
        <v>3.6934999999999993</v>
      </c>
      <c r="H29">
        <v>45.24</v>
      </c>
      <c r="I29" s="43">
        <f t="shared" si="37"/>
        <v>0.5999204349555762</v>
      </c>
      <c r="J29" s="43">
        <f t="shared" si="38"/>
        <v>2.216</v>
      </c>
      <c r="K29">
        <v>101.6</v>
      </c>
      <c r="L29">
        <v>0</v>
      </c>
      <c r="M29">
        <v>0.17</v>
      </c>
      <c r="N29">
        <v>0</v>
      </c>
      <c r="O29">
        <v>0</v>
      </c>
      <c r="P29">
        <v>38.2</v>
      </c>
      <c r="Q29">
        <v>3.5</v>
      </c>
      <c r="R29">
        <v>0</v>
      </c>
      <c r="S29">
        <v>0</v>
      </c>
      <c r="T29">
        <v>20.8</v>
      </c>
      <c r="U29">
        <v>6.6</v>
      </c>
      <c r="V29">
        <v>0</v>
      </c>
      <c r="W29">
        <v>30.9</v>
      </c>
      <c r="X29">
        <v>0</v>
      </c>
      <c r="Y29" s="22">
        <f>+P29+N29+H29</f>
        <v>83.44</v>
      </c>
      <c r="Z29" s="23" t="str">
        <f>+IF(Y29=C29,"true",IF(ABS(Y29-C29)/C29&lt;0.01,"round","false"))</f>
        <v>false</v>
      </c>
      <c r="AA29" s="23">
        <f>SUM(Q29:V29)</f>
        <v>30.9</v>
      </c>
      <c r="AB29" s="24" t="str">
        <f>+IF(AA29=W29,"true",IF(ABS(AA29-W29)/W29&lt;0.01,"round","false"))</f>
        <v>true</v>
      </c>
      <c r="AC29">
        <f t="shared" si="5"/>
        <v>-17.86</v>
      </c>
      <c r="AE29" s="18" t="s">
        <v>31</v>
      </c>
      <c r="AF29">
        <v>0</v>
      </c>
      <c r="AG29">
        <v>29.1</v>
      </c>
      <c r="AH29">
        <v>0</v>
      </c>
      <c r="AI29">
        <v>-0.024</v>
      </c>
      <c r="AJ29">
        <v>0</v>
      </c>
      <c r="AK29" s="42">
        <f t="shared" si="39"/>
        <v>0</v>
      </c>
      <c r="AL29">
        <v>0</v>
      </c>
      <c r="AM29" s="43">
        <f t="shared" si="40"/>
        <v>0</v>
      </c>
      <c r="AN29" s="43">
        <f t="shared" si="41"/>
        <v>0</v>
      </c>
      <c r="AO29">
        <v>9.5</v>
      </c>
      <c r="AP29">
        <v>7</v>
      </c>
      <c r="AQ29">
        <v>-0.023</v>
      </c>
      <c r="AR29">
        <v>0</v>
      </c>
      <c r="AS29">
        <v>0</v>
      </c>
      <c r="AT29">
        <v>27.7</v>
      </c>
      <c r="AU29">
        <v>3.7</v>
      </c>
      <c r="AV29">
        <v>0</v>
      </c>
      <c r="AW29">
        <v>0</v>
      </c>
      <c r="AX29">
        <v>23.2</v>
      </c>
      <c r="AY29">
        <v>7</v>
      </c>
      <c r="AZ29">
        <v>0</v>
      </c>
      <c r="BA29">
        <v>33.9</v>
      </c>
      <c r="BB29">
        <v>0</v>
      </c>
      <c r="BC29" s="22">
        <f>+AT29+AR29+AL29</f>
        <v>27.7</v>
      </c>
      <c r="BD29" s="23" t="str">
        <f>+IF(BC29=AG29,"true",IF(ABS(BC29-AG29)/AG29&lt;0.01,"round","false"))</f>
        <v>false</v>
      </c>
      <c r="BE29" s="23">
        <f>SUM(AU29:AZ29)</f>
        <v>33.9</v>
      </c>
      <c r="BF29" s="24" t="str">
        <f>+IF(BE29=BA29,"true",IF(ABS(BE29-BA29)/BA29&lt;0.01,"round","false"))</f>
        <v>true</v>
      </c>
      <c r="BG29">
        <f t="shared" si="6"/>
        <v>-1.4000000000000021</v>
      </c>
      <c r="BI29" s="18" t="s">
        <v>31</v>
      </c>
      <c r="BJ29">
        <f t="shared" si="42"/>
        <v>0</v>
      </c>
      <c r="BK29">
        <f t="shared" si="42"/>
        <v>72.19999999999999</v>
      </c>
      <c r="BL29">
        <f t="shared" si="42"/>
        <v>14.4</v>
      </c>
      <c r="BM29">
        <f t="shared" si="42"/>
        <v>0.30400000000000005</v>
      </c>
      <c r="BN29">
        <f t="shared" si="42"/>
        <v>75.41</v>
      </c>
      <c r="BO29">
        <f t="shared" si="43"/>
        <v>3.6934999999999993</v>
      </c>
      <c r="BP29">
        <f>+H29-AL29</f>
        <v>45.24</v>
      </c>
      <c r="BQ29" s="43">
        <f t="shared" si="44"/>
        <v>0.5999204349555762</v>
      </c>
      <c r="BR29">
        <f t="shared" si="45"/>
        <v>92.1</v>
      </c>
      <c r="BS29">
        <f t="shared" si="45"/>
        <v>-7</v>
      </c>
      <c r="BT29">
        <f t="shared" si="45"/>
        <v>0.193</v>
      </c>
      <c r="BU29">
        <f t="shared" si="45"/>
        <v>0</v>
      </c>
      <c r="BV29">
        <f t="shared" si="45"/>
        <v>0</v>
      </c>
      <c r="BW29">
        <f t="shared" si="45"/>
        <v>10.500000000000004</v>
      </c>
      <c r="BX29">
        <f t="shared" si="45"/>
        <v>-0.20000000000000018</v>
      </c>
      <c r="BY29">
        <f t="shared" si="45"/>
        <v>0</v>
      </c>
      <c r="BZ29">
        <f t="shared" si="45"/>
        <v>0</v>
      </c>
      <c r="CA29">
        <f t="shared" si="45"/>
        <v>-2.3999999999999986</v>
      </c>
      <c r="CB29">
        <f t="shared" si="45"/>
        <v>-0.40000000000000036</v>
      </c>
      <c r="CC29">
        <f t="shared" si="45"/>
        <v>0</v>
      </c>
      <c r="CD29">
        <f t="shared" si="45"/>
        <v>-3</v>
      </c>
      <c r="CE29">
        <f t="shared" si="45"/>
        <v>0</v>
      </c>
      <c r="CF29" s="22">
        <f>+BW29+BU29+BP29</f>
        <v>55.74000000000001</v>
      </c>
      <c r="CG29" s="23" t="b">
        <f>CF29=BK29</f>
        <v>0</v>
      </c>
      <c r="CH29" s="23">
        <f>SUM(BX29:CC29)</f>
        <v>-2.999999999999999</v>
      </c>
      <c r="CI29" s="24" t="b">
        <f>CH29=CD29</f>
        <v>1</v>
      </c>
    </row>
    <row r="30" spans="1:87" ht="15">
      <c r="A30" s="18" t="s">
        <v>32</v>
      </c>
      <c r="B30">
        <v>0</v>
      </c>
      <c r="C30">
        <v>25</v>
      </c>
      <c r="D30">
        <v>3.4</v>
      </c>
      <c r="E30">
        <v>0.81</v>
      </c>
      <c r="F30">
        <v>81.25</v>
      </c>
      <c r="G30" s="42">
        <f t="shared" si="36"/>
        <v>0.6159999999999997</v>
      </c>
      <c r="H30">
        <v>48.75</v>
      </c>
      <c r="I30" s="43">
        <f t="shared" si="37"/>
        <v>0.6</v>
      </c>
      <c r="J30" s="43">
        <f t="shared" si="38"/>
        <v>0.36950000000000005</v>
      </c>
      <c r="K30">
        <v>92</v>
      </c>
      <c r="L30">
        <v>0</v>
      </c>
      <c r="M30">
        <v>0.19</v>
      </c>
      <c r="N30">
        <v>0</v>
      </c>
      <c r="O30">
        <v>0</v>
      </c>
      <c r="P30">
        <v>8</v>
      </c>
      <c r="Q30">
        <v>1.8</v>
      </c>
      <c r="R30">
        <v>0</v>
      </c>
      <c r="S30">
        <v>0</v>
      </c>
      <c r="T30">
        <v>9.7</v>
      </c>
      <c r="U30">
        <v>0.7</v>
      </c>
      <c r="V30">
        <v>0</v>
      </c>
      <c r="W30">
        <v>12.2</v>
      </c>
      <c r="X30">
        <v>0</v>
      </c>
      <c r="Y30" s="22">
        <f>+P30+N30+H30</f>
        <v>56.75</v>
      </c>
      <c r="Z30" s="23" t="str">
        <f>+IF(Y30=C30,"true",IF(ABS(Y30-C30)/C30&lt;0.01,"round","false"))</f>
        <v>false</v>
      </c>
      <c r="AA30" s="23">
        <f>SUM(Q30:V30)</f>
        <v>12.2</v>
      </c>
      <c r="AB30" s="24" t="str">
        <f>+IF(AA30=W30,"true",IF(ABS(AA30-W30)/W30&lt;0.01,"round","false"))</f>
        <v>true</v>
      </c>
      <c r="AC30">
        <f t="shared" si="5"/>
        <v>31.75</v>
      </c>
      <c r="AE30" s="18" t="s">
        <v>32</v>
      </c>
      <c r="AF30">
        <v>0</v>
      </c>
      <c r="AG30">
        <v>6.6</v>
      </c>
      <c r="AH30">
        <v>0</v>
      </c>
      <c r="AI30">
        <v>0.067</v>
      </c>
      <c r="AJ30">
        <v>0.26</v>
      </c>
      <c r="AK30" s="42">
        <f t="shared" si="39"/>
        <v>0.006</v>
      </c>
      <c r="AL30">
        <v>0.1</v>
      </c>
      <c r="AM30" s="43">
        <f t="shared" si="40"/>
        <v>0.38461538461538464</v>
      </c>
      <c r="AN30" s="43">
        <f t="shared" si="41"/>
        <v>0.005</v>
      </c>
      <c r="AO30">
        <v>10.7</v>
      </c>
      <c r="AP30">
        <v>2</v>
      </c>
      <c r="AQ30">
        <v>0.001</v>
      </c>
      <c r="AR30">
        <v>0</v>
      </c>
      <c r="AS30">
        <v>0</v>
      </c>
      <c r="AT30">
        <v>6.2</v>
      </c>
      <c r="AU30">
        <v>2</v>
      </c>
      <c r="AV30">
        <v>0</v>
      </c>
      <c r="AW30">
        <v>0</v>
      </c>
      <c r="AX30">
        <v>12.3</v>
      </c>
      <c r="AY30">
        <v>0.8</v>
      </c>
      <c r="AZ30">
        <v>0</v>
      </c>
      <c r="BA30">
        <v>15.1</v>
      </c>
      <c r="BB30">
        <v>0</v>
      </c>
      <c r="BC30" s="22">
        <f>+AT30+AR30+AL30</f>
        <v>6.3</v>
      </c>
      <c r="BD30" s="23" t="str">
        <f>+IF(BC30=AG30,"true",IF(ABS(BC30-AG30)/AG30&lt;0.01,"round","false"))</f>
        <v>false</v>
      </c>
      <c r="BE30" s="23">
        <f>SUM(AU30:AZ30)</f>
        <v>15.100000000000001</v>
      </c>
      <c r="BF30" s="24" t="str">
        <f>+IF(BE30=BA30,"true",IF(ABS(BE30-BA30)/BA30&lt;0.01,"round","false"))</f>
        <v>true</v>
      </c>
      <c r="BG30">
        <f t="shared" si="6"/>
        <v>-0.2999999999999998</v>
      </c>
      <c r="BI30" s="18" t="s">
        <v>32</v>
      </c>
      <c r="BJ30">
        <f t="shared" si="42"/>
        <v>0</v>
      </c>
      <c r="BK30">
        <f t="shared" si="42"/>
        <v>18.4</v>
      </c>
      <c r="BL30">
        <f t="shared" si="42"/>
        <v>3.4</v>
      </c>
      <c r="BM30">
        <f t="shared" si="42"/>
        <v>0.7430000000000001</v>
      </c>
      <c r="BN30">
        <f t="shared" si="42"/>
        <v>80.99</v>
      </c>
      <c r="BO30">
        <f t="shared" si="43"/>
        <v>0.6099999999999994</v>
      </c>
      <c r="BP30">
        <f>+H30-AL30</f>
        <v>48.65</v>
      </c>
      <c r="BQ30" s="43">
        <f t="shared" si="44"/>
        <v>0.6006914433880727</v>
      </c>
      <c r="BR30">
        <f t="shared" si="45"/>
        <v>81.3</v>
      </c>
      <c r="BS30">
        <f t="shared" si="45"/>
        <v>-2</v>
      </c>
      <c r="BT30">
        <f t="shared" si="45"/>
        <v>0.189</v>
      </c>
      <c r="BU30">
        <f t="shared" si="45"/>
        <v>0</v>
      </c>
      <c r="BV30">
        <f t="shared" si="45"/>
        <v>0</v>
      </c>
      <c r="BW30">
        <f t="shared" si="45"/>
        <v>1.7999999999999998</v>
      </c>
      <c r="BX30">
        <f t="shared" si="45"/>
        <v>-0.19999999999999996</v>
      </c>
      <c r="BY30">
        <f t="shared" si="45"/>
        <v>0</v>
      </c>
      <c r="BZ30">
        <f t="shared" si="45"/>
        <v>0</v>
      </c>
      <c r="CA30">
        <f t="shared" si="45"/>
        <v>-2.6000000000000014</v>
      </c>
      <c r="CB30">
        <f t="shared" si="45"/>
        <v>-0.10000000000000009</v>
      </c>
      <c r="CC30">
        <f t="shared" si="45"/>
        <v>0</v>
      </c>
      <c r="CD30">
        <f t="shared" si="45"/>
        <v>-2.9000000000000004</v>
      </c>
      <c r="CE30">
        <f t="shared" si="45"/>
        <v>0</v>
      </c>
      <c r="CF30" s="22">
        <f>+BW30+BU30+BP30</f>
        <v>50.449999999999996</v>
      </c>
      <c r="CG30" s="23" t="b">
        <f>CF30=BK30</f>
        <v>0</v>
      </c>
      <c r="CH30" s="23">
        <f>SUM(BX30:CC30)</f>
        <v>-2.9000000000000017</v>
      </c>
      <c r="CI30" s="24" t="b">
        <f>CH30=CD30</f>
        <v>1</v>
      </c>
    </row>
    <row r="31" spans="1:87" ht="15.75" thickBot="1">
      <c r="A31" s="18" t="s">
        <v>90</v>
      </c>
      <c r="B31">
        <v>0</v>
      </c>
      <c r="C31">
        <v>88.4</v>
      </c>
      <c r="D31">
        <v>68.2</v>
      </c>
      <c r="E31">
        <v>0.32</v>
      </c>
      <c r="F31" s="46">
        <v>1594.77</v>
      </c>
      <c r="G31" s="42">
        <f t="shared" si="36"/>
        <v>43.876999999999995</v>
      </c>
      <c r="H31">
        <v>956.86</v>
      </c>
      <c r="I31" s="43">
        <f t="shared" si="37"/>
        <v>0.5999987459006628</v>
      </c>
      <c r="J31" s="43">
        <f t="shared" si="38"/>
        <v>26.326</v>
      </c>
      <c r="K31">
        <v>1931.7</v>
      </c>
      <c r="L31">
        <v>0</v>
      </c>
      <c r="M31">
        <v>0.18</v>
      </c>
      <c r="N31">
        <v>0</v>
      </c>
      <c r="O31">
        <v>0</v>
      </c>
      <c r="P31">
        <v>75.4</v>
      </c>
      <c r="Q31">
        <v>0.1</v>
      </c>
      <c r="R31">
        <v>0</v>
      </c>
      <c r="S31">
        <v>0</v>
      </c>
      <c r="T31">
        <v>6.1</v>
      </c>
      <c r="U31">
        <v>2</v>
      </c>
      <c r="V31">
        <v>0</v>
      </c>
      <c r="W31">
        <v>8.1</v>
      </c>
      <c r="X31">
        <v>0</v>
      </c>
      <c r="Y31" s="113">
        <f>+P31+N31+H31</f>
        <v>1032.26</v>
      </c>
      <c r="Z31" s="114" t="str">
        <f>+IF(Y31=C31,"true",IF(ABS(Y31-C31)/C31&lt;0.01,"round","false"))</f>
        <v>false</v>
      </c>
      <c r="AA31" s="10">
        <f>SUM(Q31:V31)</f>
        <v>8.2</v>
      </c>
      <c r="AB31" s="21" t="str">
        <f>+IF(AA31=W31,"true",IF(ABS(AA31-W31)/W31&lt;0.01,"round","false"))</f>
        <v>false</v>
      </c>
      <c r="AC31">
        <f t="shared" si="5"/>
        <v>943.86</v>
      </c>
      <c r="AE31" s="18" t="s">
        <v>90</v>
      </c>
      <c r="AF31">
        <v>0</v>
      </c>
      <c r="AG31">
        <v>87.4</v>
      </c>
      <c r="AH31">
        <v>0.5</v>
      </c>
      <c r="AI31">
        <v>-0.016</v>
      </c>
      <c r="AJ31" s="46">
        <v>76.33</v>
      </c>
      <c r="AK31" s="42">
        <f t="shared" si="39"/>
        <v>2.1465</v>
      </c>
      <c r="AL31">
        <v>0.4</v>
      </c>
      <c r="AM31" s="43">
        <f t="shared" si="40"/>
        <v>0.005240403511070353</v>
      </c>
      <c r="AN31" s="43">
        <f t="shared" si="41"/>
        <v>0.015000000000000003</v>
      </c>
      <c r="AO31">
        <v>346</v>
      </c>
      <c r="AP31">
        <v>3</v>
      </c>
      <c r="AQ31">
        <v>-0.007</v>
      </c>
      <c r="AR31">
        <v>0</v>
      </c>
      <c r="AS31">
        <v>0</v>
      </c>
      <c r="AT31">
        <v>62.6</v>
      </c>
      <c r="AU31">
        <v>0.1</v>
      </c>
      <c r="AV31">
        <v>0</v>
      </c>
      <c r="AW31">
        <v>0</v>
      </c>
      <c r="AX31">
        <v>6.6</v>
      </c>
      <c r="AY31">
        <v>2.1</v>
      </c>
      <c r="AZ31">
        <v>0</v>
      </c>
      <c r="BA31">
        <v>8.7</v>
      </c>
      <c r="BB31">
        <v>0</v>
      </c>
      <c r="BC31" s="9">
        <f>+AT31+AR31+AL31</f>
        <v>63</v>
      </c>
      <c r="BD31" s="10" t="str">
        <f>+IF(BC31=AG31,"true",IF(ABS(BC31-AG31)/AG31&lt;0.01,"round","false"))</f>
        <v>false</v>
      </c>
      <c r="BE31" s="10">
        <f>SUM(AU31:AZ31)</f>
        <v>8.799999999999999</v>
      </c>
      <c r="BF31" s="21" t="str">
        <f>+IF(BE31=BA31,"true",IF(ABS(BE31-BA31)/BA31&lt;0.01,"round","false"))</f>
        <v>false</v>
      </c>
      <c r="BG31">
        <f t="shared" si="6"/>
        <v>-24.400000000000006</v>
      </c>
      <c r="BI31" s="18" t="s">
        <v>90</v>
      </c>
      <c r="BJ31">
        <f t="shared" si="42"/>
        <v>0</v>
      </c>
      <c r="BK31">
        <f t="shared" si="42"/>
        <v>1</v>
      </c>
      <c r="BL31">
        <f t="shared" si="42"/>
        <v>67.7</v>
      </c>
      <c r="BM31">
        <f t="shared" si="42"/>
        <v>0.336</v>
      </c>
      <c r="BN31" s="46">
        <f t="shared" si="42"/>
        <v>1518.44</v>
      </c>
      <c r="BO31">
        <f t="shared" si="43"/>
        <v>41.7305</v>
      </c>
      <c r="BP31">
        <f>+H31-AL31</f>
        <v>956.46</v>
      </c>
      <c r="BQ31" s="43">
        <f t="shared" si="44"/>
        <v>0.6298964726956613</v>
      </c>
      <c r="BR31">
        <f t="shared" si="45"/>
        <v>1585.7</v>
      </c>
      <c r="BS31">
        <f t="shared" si="45"/>
        <v>-3</v>
      </c>
      <c r="BT31">
        <f t="shared" si="45"/>
        <v>0.187</v>
      </c>
      <c r="BU31">
        <f t="shared" si="45"/>
        <v>0</v>
      </c>
      <c r="BV31">
        <f t="shared" si="45"/>
        <v>0</v>
      </c>
      <c r="BW31">
        <f t="shared" si="45"/>
        <v>12.800000000000004</v>
      </c>
      <c r="BX31">
        <f t="shared" si="45"/>
        <v>0</v>
      </c>
      <c r="BY31">
        <f t="shared" si="45"/>
        <v>0</v>
      </c>
      <c r="BZ31">
        <f t="shared" si="45"/>
        <v>0</v>
      </c>
      <c r="CA31">
        <f t="shared" si="45"/>
        <v>-0.5</v>
      </c>
      <c r="CB31">
        <f t="shared" si="45"/>
        <v>-0.10000000000000009</v>
      </c>
      <c r="CC31">
        <f t="shared" si="45"/>
        <v>0</v>
      </c>
      <c r="CD31">
        <f t="shared" si="45"/>
        <v>-0.5999999999999996</v>
      </c>
      <c r="CE31">
        <f t="shared" si="45"/>
        <v>0</v>
      </c>
      <c r="CF31" s="9">
        <f>+BW31+BU31+BP31</f>
        <v>969.26</v>
      </c>
      <c r="CG31" s="10" t="b">
        <f>CF31=BK31</f>
        <v>0</v>
      </c>
      <c r="CH31" s="10">
        <f>SUM(BX31:CC31)</f>
        <v>-0.6000000000000001</v>
      </c>
      <c r="CI31" s="21" t="b">
        <f>CH31=CD31</f>
        <v>1</v>
      </c>
    </row>
    <row r="32" spans="1:87" ht="15.75" thickBot="1">
      <c r="A32" s="17" t="s">
        <v>34</v>
      </c>
      <c r="B32" s="12">
        <f aca="true" t="shared" si="46" ref="B32:Y32">SUM(B27:B31)</f>
        <v>0</v>
      </c>
      <c r="C32" s="12">
        <f t="shared" si="46"/>
        <v>269.4</v>
      </c>
      <c r="D32" s="12">
        <f t="shared" si="46"/>
        <v>88</v>
      </c>
      <c r="E32" s="12">
        <f t="shared" si="46"/>
        <v>1.4800000000000002</v>
      </c>
      <c r="F32" s="12">
        <f t="shared" si="46"/>
        <v>1755.18</v>
      </c>
      <c r="G32" s="42">
        <f t="shared" si="36"/>
        <v>48.264500000000005</v>
      </c>
      <c r="H32" s="12">
        <f t="shared" si="46"/>
        <v>1053.1</v>
      </c>
      <c r="I32" s="43">
        <f t="shared" si="37"/>
        <v>0.5999954420629222</v>
      </c>
      <c r="J32" s="43">
        <f t="shared" si="38"/>
        <v>28.95799999999999</v>
      </c>
      <c r="K32" s="12">
        <f t="shared" si="46"/>
        <v>2141.3</v>
      </c>
      <c r="L32" s="12">
        <f t="shared" si="46"/>
        <v>1</v>
      </c>
      <c r="M32" s="12">
        <f t="shared" si="46"/>
        <v>0.8899999999999999</v>
      </c>
      <c r="N32" s="12">
        <f t="shared" si="46"/>
        <v>0</v>
      </c>
      <c r="O32" s="12">
        <f t="shared" si="46"/>
        <v>0</v>
      </c>
      <c r="P32" s="12">
        <f t="shared" si="46"/>
        <v>143.5</v>
      </c>
      <c r="Q32" s="12">
        <f t="shared" si="46"/>
        <v>5.3999999999999995</v>
      </c>
      <c r="R32" s="12">
        <f t="shared" si="46"/>
        <v>0</v>
      </c>
      <c r="S32" s="12">
        <f t="shared" si="46"/>
        <v>0</v>
      </c>
      <c r="T32" s="12">
        <f t="shared" si="46"/>
        <v>38.5</v>
      </c>
      <c r="U32" s="12">
        <f t="shared" si="46"/>
        <v>9.6</v>
      </c>
      <c r="V32" s="12">
        <f t="shared" si="46"/>
        <v>0</v>
      </c>
      <c r="W32" s="12">
        <f t="shared" si="46"/>
        <v>53.4</v>
      </c>
      <c r="X32" s="33">
        <f t="shared" si="46"/>
        <v>0</v>
      </c>
      <c r="Y32" s="34">
        <f t="shared" si="46"/>
        <v>1196.6</v>
      </c>
      <c r="Z32" s="12"/>
      <c r="AA32" s="12">
        <f>SUM(AA27:AA31)</f>
        <v>53.5</v>
      </c>
      <c r="AB32" s="33"/>
      <c r="AE32" s="17" t="s">
        <v>34</v>
      </c>
      <c r="AF32" s="12">
        <f aca="true" t="shared" si="47" ref="AF32:BC32">SUM(AF27:AF31)</f>
        <v>0</v>
      </c>
      <c r="AG32" s="12">
        <f t="shared" si="47"/>
        <v>139.5</v>
      </c>
      <c r="AH32" s="12">
        <f t="shared" si="47"/>
        <v>0.5</v>
      </c>
      <c r="AI32" s="12">
        <f t="shared" si="47"/>
        <v>0.024000000000000007</v>
      </c>
      <c r="AJ32" s="12">
        <f t="shared" si="47"/>
        <v>76.59</v>
      </c>
      <c r="AK32" s="42">
        <f t="shared" si="39"/>
        <v>2.1525000000000003</v>
      </c>
      <c r="AL32" s="12">
        <f t="shared" si="47"/>
        <v>0.5</v>
      </c>
      <c r="AM32" s="43">
        <f t="shared" si="40"/>
        <v>0.006528267397832615</v>
      </c>
      <c r="AN32" s="43">
        <f t="shared" si="41"/>
        <v>0.02</v>
      </c>
      <c r="AO32" s="12">
        <f t="shared" si="47"/>
        <v>368.8</v>
      </c>
      <c r="AP32" s="12">
        <f t="shared" si="47"/>
        <v>25</v>
      </c>
      <c r="AQ32" s="12">
        <f t="shared" si="47"/>
        <v>-0.059</v>
      </c>
      <c r="AR32" s="12">
        <f t="shared" si="47"/>
        <v>0</v>
      </c>
      <c r="AS32" s="12">
        <f t="shared" si="47"/>
        <v>0</v>
      </c>
      <c r="AT32" s="12">
        <f t="shared" si="47"/>
        <v>112.2</v>
      </c>
      <c r="AU32" s="12">
        <f t="shared" si="47"/>
        <v>5.8</v>
      </c>
      <c r="AV32" s="12">
        <f t="shared" si="47"/>
        <v>0</v>
      </c>
      <c r="AW32" s="12">
        <f t="shared" si="47"/>
        <v>0</v>
      </c>
      <c r="AX32" s="12">
        <f t="shared" si="47"/>
        <v>44.4</v>
      </c>
      <c r="AY32" s="12">
        <f t="shared" si="47"/>
        <v>10.3</v>
      </c>
      <c r="AZ32" s="12">
        <f t="shared" si="47"/>
        <v>0</v>
      </c>
      <c r="BA32" s="12">
        <f t="shared" si="47"/>
        <v>60.400000000000006</v>
      </c>
      <c r="BB32" s="33">
        <f t="shared" si="47"/>
        <v>0</v>
      </c>
      <c r="BC32" s="34">
        <f t="shared" si="47"/>
        <v>112.69999999999999</v>
      </c>
      <c r="BD32" s="12"/>
      <c r="BE32" s="12">
        <f>SUM(BE27:BE31)</f>
        <v>60.5</v>
      </c>
      <c r="BF32" s="33"/>
      <c r="BI32" s="17" t="s">
        <v>34</v>
      </c>
      <c r="BJ32" s="12">
        <f aca="true" t="shared" si="48" ref="BJ32:CF32">SUM(BJ27:BJ31)</f>
        <v>0</v>
      </c>
      <c r="BK32" s="12">
        <f t="shared" si="48"/>
        <v>129.89999999999998</v>
      </c>
      <c r="BL32" s="12">
        <f t="shared" si="48"/>
        <v>87.5</v>
      </c>
      <c r="BM32" s="12">
        <f t="shared" si="48"/>
        <v>1.4560000000000002</v>
      </c>
      <c r="BN32" s="50">
        <f t="shared" si="48"/>
        <v>1678.5900000000001</v>
      </c>
      <c r="BO32">
        <f t="shared" si="43"/>
        <v>46.11200000000001</v>
      </c>
      <c r="BP32" s="12">
        <f t="shared" si="48"/>
        <v>1052.6000000000001</v>
      </c>
      <c r="BQ32" s="43">
        <f t="shared" si="44"/>
        <v>0.6270739132247899</v>
      </c>
      <c r="BR32" s="12">
        <f t="shared" si="48"/>
        <v>1772.5</v>
      </c>
      <c r="BS32" s="12">
        <f t="shared" si="48"/>
        <v>-24</v>
      </c>
      <c r="BT32" s="12">
        <f t="shared" si="48"/>
        <v>0.9490000000000001</v>
      </c>
      <c r="BU32" s="12">
        <f t="shared" si="48"/>
        <v>0</v>
      </c>
      <c r="BV32" s="12">
        <f t="shared" si="48"/>
        <v>0</v>
      </c>
      <c r="BW32" s="12">
        <f t="shared" si="48"/>
        <v>31.300000000000008</v>
      </c>
      <c r="BX32" s="12">
        <f t="shared" si="48"/>
        <v>-0.40000000000000013</v>
      </c>
      <c r="BY32" s="12">
        <f t="shared" si="48"/>
        <v>0</v>
      </c>
      <c r="BZ32" s="12">
        <f t="shared" si="48"/>
        <v>0</v>
      </c>
      <c r="CA32" s="12">
        <f t="shared" si="48"/>
        <v>-5.9</v>
      </c>
      <c r="CB32" s="12">
        <f t="shared" si="48"/>
        <v>-0.7000000000000005</v>
      </c>
      <c r="CC32" s="12">
        <f t="shared" si="48"/>
        <v>0</v>
      </c>
      <c r="CD32" s="12">
        <f t="shared" si="48"/>
        <v>-7</v>
      </c>
      <c r="CE32" s="33">
        <f t="shared" si="48"/>
        <v>0</v>
      </c>
      <c r="CF32" s="34">
        <f t="shared" si="48"/>
        <v>1083.9</v>
      </c>
      <c r="CG32" s="12"/>
      <c r="CH32" s="12">
        <f>SUM(CH27:CH31)</f>
        <v>-7</v>
      </c>
      <c r="CI32" s="33"/>
    </row>
    <row r="33" spans="1:87" ht="15.75" thickBot="1">
      <c r="A33" s="40" t="s">
        <v>120</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t="s">
        <v>126</v>
      </c>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t="s">
        <v>108</v>
      </c>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row>
    <row r="34" spans="1:87" ht="15">
      <c r="A34" s="18" t="s">
        <v>29</v>
      </c>
      <c r="B34">
        <v>0</v>
      </c>
      <c r="C34" s="46">
        <v>2155.5</v>
      </c>
      <c r="D34">
        <v>18.8</v>
      </c>
      <c r="E34">
        <v>0</v>
      </c>
      <c r="F34">
        <v>95.6</v>
      </c>
      <c r="G34" s="42">
        <f aca="true" t="shared" si="49" ref="G34:G39">+(F34-F27)/25</f>
        <v>3.8067999999999995</v>
      </c>
      <c r="H34">
        <v>57.36</v>
      </c>
      <c r="I34" s="43">
        <f aca="true" t="shared" si="50" ref="I34:I39">IF(F34&gt;0,H34/F34,0)</f>
        <v>0.6</v>
      </c>
      <c r="J34" s="43">
        <f aca="true" t="shared" si="51" ref="J34:J39">+(H34-H27)/25</f>
        <v>2.2840000000000003</v>
      </c>
      <c r="K34">
        <v>97</v>
      </c>
      <c r="L34">
        <v>0</v>
      </c>
      <c r="M34">
        <v>0.29</v>
      </c>
      <c r="N34">
        <v>0</v>
      </c>
      <c r="O34">
        <v>0</v>
      </c>
      <c r="P34">
        <v>94.7</v>
      </c>
      <c r="Q34">
        <v>0</v>
      </c>
      <c r="R34">
        <v>0</v>
      </c>
      <c r="S34">
        <v>0</v>
      </c>
      <c r="T34">
        <v>0.1</v>
      </c>
      <c r="U34">
        <v>0.2</v>
      </c>
      <c r="V34">
        <v>0</v>
      </c>
      <c r="W34">
        <v>0.3</v>
      </c>
      <c r="X34">
        <v>0</v>
      </c>
      <c r="Y34" s="4">
        <f>+P34+N34+H34</f>
        <v>152.06</v>
      </c>
      <c r="Z34" s="19" t="str">
        <f>+IF(Y34=C34,"true",IF(ABS(Y34-C34)/C34&lt;0.01,"round","false"))</f>
        <v>false</v>
      </c>
      <c r="AA34" s="19">
        <f>SUM(Q34:V34)</f>
        <v>0.30000000000000004</v>
      </c>
      <c r="AB34" s="20" t="str">
        <f>+IF(AA34=W34,"true",IF(ABS(AA34-W34)/W34&lt;0.01,"round","false"))</f>
        <v>true</v>
      </c>
      <c r="AC34">
        <f>+Y34-C34</f>
        <v>-2003.44</v>
      </c>
      <c r="AE34" s="18" t="s">
        <v>29</v>
      </c>
      <c r="AF34">
        <v>0</v>
      </c>
      <c r="AG34">
        <v>55.3</v>
      </c>
      <c r="AH34">
        <v>0</v>
      </c>
      <c r="AI34">
        <v>0</v>
      </c>
      <c r="AJ34">
        <v>0</v>
      </c>
      <c r="AK34" s="42">
        <f aca="true" t="shared" si="52" ref="AK34:AK39">+(AJ34-AJ27)/25</f>
        <v>0</v>
      </c>
      <c r="AL34">
        <v>0</v>
      </c>
      <c r="AM34" s="43">
        <f aca="true" t="shared" si="53" ref="AM34:AM39">IF(AJ34&gt;0,AL34/AJ34,0)</f>
        <v>0</v>
      </c>
      <c r="AN34" s="43">
        <f aca="true" t="shared" si="54" ref="AN34:AN39">+(AL34-AL27)/25</f>
        <v>0</v>
      </c>
      <c r="AO34">
        <v>1.1</v>
      </c>
      <c r="AP34">
        <v>11</v>
      </c>
      <c r="AQ34">
        <v>-0.027</v>
      </c>
      <c r="AR34">
        <v>0</v>
      </c>
      <c r="AS34">
        <v>0</v>
      </c>
      <c r="AT34">
        <v>55.3</v>
      </c>
      <c r="AU34">
        <v>0</v>
      </c>
      <c r="AV34">
        <v>0</v>
      </c>
      <c r="AW34">
        <v>0</v>
      </c>
      <c r="AX34">
        <v>0</v>
      </c>
      <c r="AY34">
        <v>0.2</v>
      </c>
      <c r="AZ34">
        <v>0</v>
      </c>
      <c r="BA34">
        <v>0.2</v>
      </c>
      <c r="BB34">
        <v>0</v>
      </c>
      <c r="BC34" s="4">
        <f>+AT34+AR34+AL34</f>
        <v>55.3</v>
      </c>
      <c r="BD34" s="19" t="str">
        <f>+IF(BC34=AG34,"true",IF(ABS(BC34-AG34)/AG34&lt;0.01,"round","false"))</f>
        <v>true</v>
      </c>
      <c r="BE34" s="19">
        <f>SUM(AU34:AZ34)</f>
        <v>0.2</v>
      </c>
      <c r="BF34" s="20" t="str">
        <f>+IF(BE34=BA34,"true",IF(ABS(BE34-BA34)/BA34&lt;0.01,"round","false"))</f>
        <v>true</v>
      </c>
      <c r="BG34">
        <f>+BC34-AG34</f>
        <v>0</v>
      </c>
      <c r="BI34" s="18" t="s">
        <v>29</v>
      </c>
      <c r="BJ34">
        <f aca="true" t="shared" si="55" ref="BJ34:BN38">+B34-AF34</f>
        <v>0</v>
      </c>
      <c r="BK34">
        <f t="shared" si="55"/>
        <v>2100.2</v>
      </c>
      <c r="BL34">
        <f t="shared" si="55"/>
        <v>18.8</v>
      </c>
      <c r="BM34">
        <f t="shared" si="55"/>
        <v>0</v>
      </c>
      <c r="BN34">
        <f t="shared" si="55"/>
        <v>95.6</v>
      </c>
      <c r="BO34">
        <f aca="true" t="shared" si="56" ref="BO34:BO39">+(BN34-BN27)/25</f>
        <v>3.8067999999999995</v>
      </c>
      <c r="BP34">
        <f>+H34-AL34</f>
        <v>57.36</v>
      </c>
      <c r="BQ34" s="43">
        <f aca="true" t="shared" si="57" ref="BQ34:BQ39">IF(BN34&gt;0,BP34/BN34,0)</f>
        <v>0.6</v>
      </c>
      <c r="BR34">
        <f aca="true" t="shared" si="58" ref="BR34:CE38">+K34-AO34</f>
        <v>95.9</v>
      </c>
      <c r="BS34">
        <f t="shared" si="58"/>
        <v>-11</v>
      </c>
      <c r="BT34">
        <f t="shared" si="58"/>
        <v>0.317</v>
      </c>
      <c r="BU34">
        <f t="shared" si="58"/>
        <v>0</v>
      </c>
      <c r="BV34">
        <f t="shared" si="58"/>
        <v>0</v>
      </c>
      <c r="BW34">
        <f t="shared" si="58"/>
        <v>39.400000000000006</v>
      </c>
      <c r="BX34">
        <f t="shared" si="58"/>
        <v>0</v>
      </c>
      <c r="BY34">
        <f t="shared" si="58"/>
        <v>0</v>
      </c>
      <c r="BZ34">
        <f t="shared" si="58"/>
        <v>0</v>
      </c>
      <c r="CA34">
        <f t="shared" si="58"/>
        <v>0.1</v>
      </c>
      <c r="CB34">
        <f t="shared" si="58"/>
        <v>0</v>
      </c>
      <c r="CC34">
        <f t="shared" si="58"/>
        <v>0</v>
      </c>
      <c r="CD34">
        <f t="shared" si="58"/>
        <v>0.09999999999999998</v>
      </c>
      <c r="CE34">
        <f t="shared" si="58"/>
        <v>0</v>
      </c>
      <c r="CF34" s="4">
        <f>+BW34+BU34+BP34</f>
        <v>96.76</v>
      </c>
      <c r="CG34" s="19" t="b">
        <f>CF34=BK34</f>
        <v>0</v>
      </c>
      <c r="CH34" s="19">
        <f>SUM(BX34:CC34)</f>
        <v>0.1</v>
      </c>
      <c r="CI34" s="20" t="b">
        <f>CH34=CD34</f>
        <v>1</v>
      </c>
    </row>
    <row r="35" spans="1:87" ht="15">
      <c r="A35" s="18" t="s">
        <v>30</v>
      </c>
      <c r="B35">
        <v>0</v>
      </c>
      <c r="C35">
        <v>3</v>
      </c>
      <c r="D35">
        <v>2.1</v>
      </c>
      <c r="E35">
        <v>0.1</v>
      </c>
      <c r="F35">
        <v>4.05</v>
      </c>
      <c r="G35" s="42">
        <f t="shared" si="49"/>
        <v>0.0292</v>
      </c>
      <c r="H35">
        <v>2.43</v>
      </c>
      <c r="I35" s="43">
        <f t="shared" si="50"/>
        <v>0.6000000000000001</v>
      </c>
      <c r="J35" s="43">
        <f t="shared" si="51"/>
        <v>0.017600000000000008</v>
      </c>
      <c r="K35">
        <v>6.8</v>
      </c>
      <c r="L35">
        <v>0</v>
      </c>
      <c r="M35">
        <v>0.3</v>
      </c>
      <c r="N35">
        <v>0</v>
      </c>
      <c r="O35">
        <v>0</v>
      </c>
      <c r="P35">
        <v>1.9</v>
      </c>
      <c r="Q35">
        <v>0</v>
      </c>
      <c r="R35">
        <v>0</v>
      </c>
      <c r="S35">
        <v>0</v>
      </c>
      <c r="T35">
        <v>6.4</v>
      </c>
      <c r="U35">
        <v>0.8</v>
      </c>
      <c r="V35">
        <v>0</v>
      </c>
      <c r="W35">
        <v>7.2</v>
      </c>
      <c r="X35">
        <v>0</v>
      </c>
      <c r="Y35" s="22">
        <f>+P35+N35+H35</f>
        <v>4.33</v>
      </c>
      <c r="Z35" s="23" t="str">
        <f>+IF(Y35=C35,"true",IF(ABS(Y35-C35)/C35&lt;0.01,"round","false"))</f>
        <v>false</v>
      </c>
      <c r="AA35" s="23">
        <f>SUM(Q35:V35)</f>
        <v>7.2</v>
      </c>
      <c r="AB35" s="24" t="str">
        <f>+IF(AA35=W35,"true",IF(ABS(AA35-W35)/W35&lt;0.01,"round","false"))</f>
        <v>true</v>
      </c>
      <c r="AC35">
        <f>+Y35-C35</f>
        <v>1.33</v>
      </c>
      <c r="AE35" s="18" t="s">
        <v>30</v>
      </c>
      <c r="AF35">
        <v>0</v>
      </c>
      <c r="AG35">
        <v>1.1</v>
      </c>
      <c r="AH35">
        <v>0</v>
      </c>
      <c r="AI35">
        <v>-0.003</v>
      </c>
      <c r="AJ35">
        <v>0</v>
      </c>
      <c r="AK35" s="42">
        <f t="shared" si="52"/>
        <v>0</v>
      </c>
      <c r="AL35">
        <v>0</v>
      </c>
      <c r="AM35" s="43">
        <f t="shared" si="53"/>
        <v>0</v>
      </c>
      <c r="AN35" s="43">
        <f t="shared" si="54"/>
        <v>0</v>
      </c>
      <c r="AO35">
        <v>1.5</v>
      </c>
      <c r="AP35">
        <v>2</v>
      </c>
      <c r="AQ35">
        <v>-0.016</v>
      </c>
      <c r="AR35">
        <v>0</v>
      </c>
      <c r="AS35">
        <v>0</v>
      </c>
      <c r="AT35">
        <v>1.1</v>
      </c>
      <c r="AU35">
        <v>0</v>
      </c>
      <c r="AV35">
        <v>0</v>
      </c>
      <c r="AW35">
        <v>0</v>
      </c>
      <c r="AX35">
        <v>9.1</v>
      </c>
      <c r="AY35">
        <v>1</v>
      </c>
      <c r="AZ35">
        <v>0</v>
      </c>
      <c r="BA35">
        <v>10.1</v>
      </c>
      <c r="BB35">
        <v>0</v>
      </c>
      <c r="BC35" s="22">
        <f>+AT35+AR35+AL35</f>
        <v>1.1</v>
      </c>
      <c r="BD35" s="23" t="str">
        <f>+IF(BC35=AG35,"true",IF(ABS(BC35-AG35)/AG35&lt;0.01,"round","false"))</f>
        <v>true</v>
      </c>
      <c r="BE35" s="23">
        <f>SUM(AU35:AZ35)</f>
        <v>10.1</v>
      </c>
      <c r="BF35" s="24" t="str">
        <f>+IF(BE35=BA35,"true",IF(ABS(BE35-BA35)/BA35&lt;0.01,"round","false"))</f>
        <v>true</v>
      </c>
      <c r="BG35">
        <f>+BC35-AG35</f>
        <v>0</v>
      </c>
      <c r="BI35" s="18" t="s">
        <v>30</v>
      </c>
      <c r="BJ35">
        <f t="shared" si="55"/>
        <v>0</v>
      </c>
      <c r="BK35">
        <f t="shared" si="55"/>
        <v>1.9</v>
      </c>
      <c r="BL35">
        <f t="shared" si="55"/>
        <v>2.1</v>
      </c>
      <c r="BM35">
        <f t="shared" si="55"/>
        <v>0.10300000000000001</v>
      </c>
      <c r="BN35">
        <f t="shared" si="55"/>
        <v>4.05</v>
      </c>
      <c r="BO35">
        <f t="shared" si="56"/>
        <v>0.0292</v>
      </c>
      <c r="BP35">
        <f>+H35-AL35</f>
        <v>2.43</v>
      </c>
      <c r="BQ35" s="43">
        <f t="shared" si="57"/>
        <v>0.6000000000000001</v>
      </c>
      <c r="BR35">
        <f t="shared" si="58"/>
        <v>5.3</v>
      </c>
      <c r="BS35">
        <f t="shared" si="58"/>
        <v>-2</v>
      </c>
      <c r="BT35">
        <f t="shared" si="58"/>
        <v>0.316</v>
      </c>
      <c r="BU35">
        <f t="shared" si="58"/>
        <v>0</v>
      </c>
      <c r="BV35">
        <f t="shared" si="58"/>
        <v>0</v>
      </c>
      <c r="BW35">
        <f t="shared" si="58"/>
        <v>0.7999999999999998</v>
      </c>
      <c r="BX35">
        <f t="shared" si="58"/>
        <v>0</v>
      </c>
      <c r="BY35">
        <f t="shared" si="58"/>
        <v>0</v>
      </c>
      <c r="BZ35">
        <f t="shared" si="58"/>
        <v>0</v>
      </c>
      <c r="CA35">
        <f t="shared" si="58"/>
        <v>-2.6999999999999993</v>
      </c>
      <c r="CB35">
        <f t="shared" si="58"/>
        <v>-0.19999999999999996</v>
      </c>
      <c r="CC35">
        <f t="shared" si="58"/>
        <v>0</v>
      </c>
      <c r="CD35">
        <f t="shared" si="58"/>
        <v>-2.8999999999999995</v>
      </c>
      <c r="CE35">
        <f t="shared" si="58"/>
        <v>0</v>
      </c>
      <c r="CF35" s="22">
        <f>+BW35+BU35+BP35</f>
        <v>3.23</v>
      </c>
      <c r="CG35" s="23" t="b">
        <f>CF35=BK35</f>
        <v>0</v>
      </c>
      <c r="CH35" s="23">
        <f>SUM(BX35:CC35)</f>
        <v>-2.8999999999999995</v>
      </c>
      <c r="CI35" s="24" t="b">
        <f>CH35=CD35</f>
        <v>1</v>
      </c>
    </row>
    <row r="36" spans="1:87" ht="15">
      <c r="A36" s="18" t="s">
        <v>31</v>
      </c>
      <c r="B36">
        <v>0</v>
      </c>
      <c r="C36" s="46">
        <v>2785.6</v>
      </c>
      <c r="D36">
        <v>12.4</v>
      </c>
      <c r="E36">
        <v>0.3</v>
      </c>
      <c r="F36">
        <v>295.84</v>
      </c>
      <c r="G36" s="42">
        <f t="shared" si="49"/>
        <v>8.8172</v>
      </c>
      <c r="H36">
        <v>177.5</v>
      </c>
      <c r="I36" s="43">
        <f t="shared" si="50"/>
        <v>0.599986479177934</v>
      </c>
      <c r="J36" s="43">
        <f t="shared" si="51"/>
        <v>5.2904</v>
      </c>
      <c r="K36">
        <v>302</v>
      </c>
      <c r="L36">
        <v>0.2</v>
      </c>
      <c r="M36">
        <v>0.29</v>
      </c>
      <c r="N36">
        <v>0</v>
      </c>
      <c r="O36">
        <v>0</v>
      </c>
      <c r="P36">
        <v>168.4</v>
      </c>
      <c r="Q36">
        <v>12.9</v>
      </c>
      <c r="R36">
        <v>0</v>
      </c>
      <c r="S36">
        <v>0</v>
      </c>
      <c r="T36">
        <v>73.4</v>
      </c>
      <c r="U36">
        <v>24.4</v>
      </c>
      <c r="V36">
        <v>0</v>
      </c>
      <c r="W36">
        <v>110.8</v>
      </c>
      <c r="X36">
        <v>0</v>
      </c>
      <c r="Y36" s="22">
        <f>+P36+N36+H36</f>
        <v>345.9</v>
      </c>
      <c r="Z36" s="23" t="str">
        <f>+IF(Y36=C36,"true",IF(ABS(Y36-C36)/C36&lt;0.01,"round","false"))</f>
        <v>false</v>
      </c>
      <c r="AA36" s="23">
        <f>SUM(Q36:V36)</f>
        <v>110.70000000000002</v>
      </c>
      <c r="AB36" s="24" t="str">
        <f>+IF(AA36=W36,"true",IF(ABS(AA36-W36)/W36&lt;0.01,"round","false"))</f>
        <v>round</v>
      </c>
      <c r="AC36">
        <f>+Y36-C36</f>
        <v>-2439.7</v>
      </c>
      <c r="AE36" s="18" t="s">
        <v>31</v>
      </c>
      <c r="AF36">
        <v>0</v>
      </c>
      <c r="AG36">
        <v>104.9</v>
      </c>
      <c r="AH36">
        <v>0</v>
      </c>
      <c r="AI36">
        <v>-0.024</v>
      </c>
      <c r="AJ36">
        <v>0</v>
      </c>
      <c r="AK36" s="42">
        <f t="shared" si="52"/>
        <v>0</v>
      </c>
      <c r="AL36">
        <v>0</v>
      </c>
      <c r="AM36" s="43">
        <f t="shared" si="53"/>
        <v>0</v>
      </c>
      <c r="AN36" s="43">
        <f t="shared" si="54"/>
        <v>0</v>
      </c>
      <c r="AO36">
        <v>10</v>
      </c>
      <c r="AP36">
        <v>7</v>
      </c>
      <c r="AQ36">
        <v>-0.033</v>
      </c>
      <c r="AR36">
        <v>0</v>
      </c>
      <c r="AS36">
        <v>0</v>
      </c>
      <c r="AT36">
        <v>105</v>
      </c>
      <c r="AU36">
        <v>14.5</v>
      </c>
      <c r="AV36">
        <v>0</v>
      </c>
      <c r="AW36">
        <v>0</v>
      </c>
      <c r="AX36">
        <v>91.1</v>
      </c>
      <c r="AY36">
        <v>27.6</v>
      </c>
      <c r="AZ36">
        <v>0</v>
      </c>
      <c r="BA36">
        <v>133.2</v>
      </c>
      <c r="BB36">
        <v>0</v>
      </c>
      <c r="BC36" s="22">
        <f>+AT36+AR36+AL36</f>
        <v>105</v>
      </c>
      <c r="BD36" s="23" t="str">
        <f>+IF(BC36=AG36,"true",IF(ABS(BC36-AG36)/AG36&lt;0.01,"round","false"))</f>
        <v>round</v>
      </c>
      <c r="BE36" s="23">
        <f>SUM(AU36:AZ36)</f>
        <v>133.2</v>
      </c>
      <c r="BF36" s="24" t="str">
        <f>+IF(BE36=BA36,"true",IF(ABS(BE36-BA36)/BA36&lt;0.01,"round","false"))</f>
        <v>true</v>
      </c>
      <c r="BG36">
        <f>+BC36-AG36</f>
        <v>0.09999999999999432</v>
      </c>
      <c r="BI36" s="18" t="s">
        <v>31</v>
      </c>
      <c r="BJ36">
        <f t="shared" si="55"/>
        <v>0</v>
      </c>
      <c r="BK36">
        <f t="shared" si="55"/>
        <v>2680.7</v>
      </c>
      <c r="BL36">
        <f t="shared" si="55"/>
        <v>12.4</v>
      </c>
      <c r="BM36">
        <f t="shared" si="55"/>
        <v>0.324</v>
      </c>
      <c r="BN36">
        <f t="shared" si="55"/>
        <v>295.84</v>
      </c>
      <c r="BO36">
        <f t="shared" si="56"/>
        <v>8.8172</v>
      </c>
      <c r="BP36">
        <f>+H36-AL36</f>
        <v>177.5</v>
      </c>
      <c r="BQ36" s="43">
        <f t="shared" si="57"/>
        <v>0.599986479177934</v>
      </c>
      <c r="BR36">
        <f t="shared" si="58"/>
        <v>292</v>
      </c>
      <c r="BS36">
        <f t="shared" si="58"/>
        <v>-6.8</v>
      </c>
      <c r="BT36">
        <f t="shared" si="58"/>
        <v>0.32299999999999995</v>
      </c>
      <c r="BU36">
        <f t="shared" si="58"/>
        <v>0</v>
      </c>
      <c r="BV36">
        <f t="shared" si="58"/>
        <v>0</v>
      </c>
      <c r="BW36">
        <f t="shared" si="58"/>
        <v>63.400000000000006</v>
      </c>
      <c r="BX36">
        <f t="shared" si="58"/>
        <v>-1.5999999999999996</v>
      </c>
      <c r="BY36">
        <f t="shared" si="58"/>
        <v>0</v>
      </c>
      <c r="BZ36">
        <f t="shared" si="58"/>
        <v>0</v>
      </c>
      <c r="CA36">
        <f t="shared" si="58"/>
        <v>-17.69999999999999</v>
      </c>
      <c r="CB36">
        <f t="shared" si="58"/>
        <v>-3.200000000000003</v>
      </c>
      <c r="CC36">
        <f t="shared" si="58"/>
        <v>0</v>
      </c>
      <c r="CD36">
        <f t="shared" si="58"/>
        <v>-22.39999999999999</v>
      </c>
      <c r="CE36">
        <f t="shared" si="58"/>
        <v>0</v>
      </c>
      <c r="CF36" s="22">
        <f>+BW36+BU36+BP36</f>
        <v>240.9</v>
      </c>
      <c r="CG36" s="23" t="b">
        <f>CF36=BK36</f>
        <v>0</v>
      </c>
      <c r="CH36" s="23">
        <f>SUM(BX36:CC36)</f>
        <v>-22.499999999999993</v>
      </c>
      <c r="CI36" s="24" t="b">
        <f>CH36=CD36</f>
        <v>0</v>
      </c>
    </row>
    <row r="37" spans="1:87" ht="15">
      <c r="A37" s="18" t="s">
        <v>32</v>
      </c>
      <c r="B37">
        <v>0</v>
      </c>
      <c r="C37">
        <v>50.9</v>
      </c>
      <c r="D37">
        <v>3.7</v>
      </c>
      <c r="E37">
        <v>0.9</v>
      </c>
      <c r="F37">
        <v>100.74</v>
      </c>
      <c r="G37" s="42">
        <f t="shared" si="49"/>
        <v>0.7795999999999998</v>
      </c>
      <c r="H37">
        <v>60.44</v>
      </c>
      <c r="I37" s="43">
        <f t="shared" si="50"/>
        <v>0.5999602938256899</v>
      </c>
      <c r="J37" s="43">
        <f t="shared" si="51"/>
        <v>0.4675999999999999</v>
      </c>
      <c r="K37">
        <v>108.8</v>
      </c>
      <c r="L37">
        <v>0</v>
      </c>
      <c r="M37">
        <v>0.32</v>
      </c>
      <c r="N37">
        <v>0</v>
      </c>
      <c r="O37">
        <v>0</v>
      </c>
      <c r="P37">
        <v>32.3</v>
      </c>
      <c r="Q37">
        <v>6.9</v>
      </c>
      <c r="R37">
        <v>0</v>
      </c>
      <c r="S37">
        <v>0</v>
      </c>
      <c r="T37">
        <v>31.8</v>
      </c>
      <c r="U37">
        <v>2.6</v>
      </c>
      <c r="V37">
        <v>0</v>
      </c>
      <c r="W37">
        <v>41.3</v>
      </c>
      <c r="X37">
        <v>0</v>
      </c>
      <c r="Y37" s="22">
        <f>+P37+N37+H37</f>
        <v>92.74</v>
      </c>
      <c r="Z37" s="23" t="str">
        <f>+IF(Y37=C37,"true",IF(ABS(Y37-C37)/C37&lt;0.01,"round","false"))</f>
        <v>false</v>
      </c>
      <c r="AA37" s="23">
        <f>SUM(Q37:V37)</f>
        <v>41.300000000000004</v>
      </c>
      <c r="AB37" s="24" t="str">
        <f>+IF(AA37=W37,"true",IF(ABS(AA37-W37)/W37&lt;0.01,"round","false"))</f>
        <v>true</v>
      </c>
      <c r="AC37">
        <f>+Y37-C37</f>
        <v>41.839999999999996</v>
      </c>
      <c r="AE37" s="18" t="s">
        <v>32</v>
      </c>
      <c r="AF37">
        <v>0</v>
      </c>
      <c r="AG37">
        <v>23.9</v>
      </c>
      <c r="AH37">
        <v>0</v>
      </c>
      <c r="AI37">
        <v>0.067</v>
      </c>
      <c r="AJ37">
        <v>2.18</v>
      </c>
      <c r="AK37" s="42">
        <f t="shared" si="52"/>
        <v>0.07680000000000001</v>
      </c>
      <c r="AL37">
        <v>0.4</v>
      </c>
      <c r="AM37" s="43">
        <f t="shared" si="53"/>
        <v>0.1834862385321101</v>
      </c>
      <c r="AN37" s="43">
        <f t="shared" si="54"/>
        <v>0.012000000000000002</v>
      </c>
      <c r="AO37">
        <v>13.9</v>
      </c>
      <c r="AP37">
        <v>2</v>
      </c>
      <c r="AQ37">
        <v>0.001</v>
      </c>
      <c r="AR37">
        <v>0</v>
      </c>
      <c r="AS37">
        <v>0</v>
      </c>
      <c r="AT37">
        <v>23.5</v>
      </c>
      <c r="AU37">
        <v>7.7</v>
      </c>
      <c r="AV37">
        <v>0</v>
      </c>
      <c r="AW37">
        <v>0</v>
      </c>
      <c r="AX37">
        <v>48.4</v>
      </c>
      <c r="AY37">
        <v>3.1</v>
      </c>
      <c r="AZ37">
        <v>0</v>
      </c>
      <c r="BA37">
        <v>59.3</v>
      </c>
      <c r="BB37">
        <v>0</v>
      </c>
      <c r="BC37" s="22">
        <f>+AT37+AR37+AL37</f>
        <v>23.9</v>
      </c>
      <c r="BD37" s="23" t="str">
        <f>+IF(BC37=AG37,"true",IF(ABS(BC37-AG37)/AG37&lt;0.01,"round","false"))</f>
        <v>true</v>
      </c>
      <c r="BE37" s="23">
        <f>SUM(AU37:AZ37)</f>
        <v>59.2</v>
      </c>
      <c r="BF37" s="24" t="str">
        <f>+IF(BE37=BA37,"true",IF(ABS(BE37-BA37)/BA37&lt;0.01,"round","false"))</f>
        <v>round</v>
      </c>
      <c r="BG37">
        <f>+BC37-AG37</f>
        <v>0</v>
      </c>
      <c r="BI37" s="18" t="s">
        <v>32</v>
      </c>
      <c r="BJ37">
        <f t="shared" si="55"/>
        <v>0</v>
      </c>
      <c r="BK37">
        <f t="shared" si="55"/>
        <v>27</v>
      </c>
      <c r="BL37">
        <f t="shared" si="55"/>
        <v>3.7</v>
      </c>
      <c r="BM37">
        <f t="shared" si="55"/>
        <v>0.833</v>
      </c>
      <c r="BN37">
        <f t="shared" si="55"/>
        <v>98.55999999999999</v>
      </c>
      <c r="BO37">
        <f t="shared" si="56"/>
        <v>0.7027999999999998</v>
      </c>
      <c r="BP37">
        <f>+H37-AL37</f>
        <v>60.04</v>
      </c>
      <c r="BQ37" s="43">
        <f t="shared" si="57"/>
        <v>0.609172077922078</v>
      </c>
      <c r="BR37">
        <f t="shared" si="58"/>
        <v>94.89999999999999</v>
      </c>
      <c r="BS37">
        <f t="shared" si="58"/>
        <v>-2</v>
      </c>
      <c r="BT37">
        <f t="shared" si="58"/>
        <v>0.319</v>
      </c>
      <c r="BU37">
        <f t="shared" si="58"/>
        <v>0</v>
      </c>
      <c r="BV37">
        <f t="shared" si="58"/>
        <v>0</v>
      </c>
      <c r="BW37">
        <f t="shared" si="58"/>
        <v>8.799999999999997</v>
      </c>
      <c r="BX37">
        <f t="shared" si="58"/>
        <v>-0.7999999999999998</v>
      </c>
      <c r="BY37">
        <f t="shared" si="58"/>
        <v>0</v>
      </c>
      <c r="BZ37">
        <f t="shared" si="58"/>
        <v>0</v>
      </c>
      <c r="CA37">
        <f t="shared" si="58"/>
        <v>-16.599999999999998</v>
      </c>
      <c r="CB37">
        <f t="shared" si="58"/>
        <v>-0.5</v>
      </c>
      <c r="CC37">
        <f t="shared" si="58"/>
        <v>0</v>
      </c>
      <c r="CD37">
        <f t="shared" si="58"/>
        <v>-18</v>
      </c>
      <c r="CE37">
        <f t="shared" si="58"/>
        <v>0</v>
      </c>
      <c r="CF37" s="22">
        <f>+BW37+BU37+BP37</f>
        <v>68.84</v>
      </c>
      <c r="CG37" s="23" t="b">
        <f>CF37=BK37</f>
        <v>0</v>
      </c>
      <c r="CH37" s="23">
        <f>SUM(BX37:CC37)</f>
        <v>-17.9</v>
      </c>
      <c r="CI37" s="24" t="b">
        <f>CH37=CD37</f>
        <v>0</v>
      </c>
    </row>
    <row r="38" spans="1:87" ht="15.75" thickBot="1">
      <c r="A38" s="18" t="s">
        <v>90</v>
      </c>
      <c r="B38">
        <v>0</v>
      </c>
      <c r="C38">
        <v>225.9</v>
      </c>
      <c r="D38">
        <v>5.1</v>
      </c>
      <c r="E38">
        <v>0.4</v>
      </c>
      <c r="F38" s="46">
        <v>1802.86</v>
      </c>
      <c r="G38" s="42">
        <f t="shared" si="49"/>
        <v>8.323599999999997</v>
      </c>
      <c r="H38">
        <v>1081.71</v>
      </c>
      <c r="I38" s="43">
        <f t="shared" si="50"/>
        <v>0.5999966719545612</v>
      </c>
      <c r="J38" s="43">
        <f t="shared" si="51"/>
        <v>4.994000000000001</v>
      </c>
      <c r="K38">
        <v>2219.6</v>
      </c>
      <c r="L38">
        <v>0</v>
      </c>
      <c r="M38">
        <v>0.31</v>
      </c>
      <c r="N38">
        <v>0</v>
      </c>
      <c r="O38">
        <v>0</v>
      </c>
      <c r="P38">
        <v>216.8</v>
      </c>
      <c r="Q38">
        <v>0.2</v>
      </c>
      <c r="R38">
        <v>0</v>
      </c>
      <c r="S38">
        <v>0</v>
      </c>
      <c r="T38">
        <v>16</v>
      </c>
      <c r="U38">
        <v>5.2</v>
      </c>
      <c r="V38">
        <v>0</v>
      </c>
      <c r="W38">
        <v>21.4</v>
      </c>
      <c r="X38">
        <v>0</v>
      </c>
      <c r="Y38" s="9">
        <f>+P38+N38+H38</f>
        <v>1298.51</v>
      </c>
      <c r="Z38" s="10" t="str">
        <f>+IF(Y38=C38,"true",IF(ABS(Y38-C38)/C38&lt;0.01,"round","false"))</f>
        <v>false</v>
      </c>
      <c r="AA38" s="10">
        <f>SUM(Q38:V38)</f>
        <v>21.4</v>
      </c>
      <c r="AB38" s="21" t="str">
        <f>+IF(AA38=W38,"true",IF(ABS(AA38-W38)/W38&lt;0.01,"round","false"))</f>
        <v>true</v>
      </c>
      <c r="AC38">
        <f>+Y38-C38</f>
        <v>1072.61</v>
      </c>
      <c r="AE38" s="18" t="s">
        <v>90</v>
      </c>
      <c r="AF38">
        <v>0</v>
      </c>
      <c r="AG38">
        <v>305.9</v>
      </c>
      <c r="AH38">
        <v>49.6</v>
      </c>
      <c r="AI38">
        <v>-0.016</v>
      </c>
      <c r="AJ38" s="46">
        <v>115.02</v>
      </c>
      <c r="AK38" s="42">
        <f t="shared" si="52"/>
        <v>1.5475999999999999</v>
      </c>
      <c r="AL38">
        <v>1.2</v>
      </c>
      <c r="AM38" s="43">
        <f t="shared" si="53"/>
        <v>0.010432968179447054</v>
      </c>
      <c r="AN38" s="43">
        <f t="shared" si="54"/>
        <v>0.032</v>
      </c>
      <c r="AO38">
        <v>422.4</v>
      </c>
      <c r="AP38">
        <v>3</v>
      </c>
      <c r="AQ38">
        <v>-0.01</v>
      </c>
      <c r="AR38">
        <v>0</v>
      </c>
      <c r="AS38">
        <v>0</v>
      </c>
      <c r="AT38">
        <v>175.9</v>
      </c>
      <c r="AU38">
        <v>0.2</v>
      </c>
      <c r="AV38">
        <v>0</v>
      </c>
      <c r="AW38">
        <v>0</v>
      </c>
      <c r="AX38">
        <v>18.9</v>
      </c>
      <c r="AY38">
        <v>5.9</v>
      </c>
      <c r="AZ38">
        <v>0</v>
      </c>
      <c r="BA38">
        <v>25</v>
      </c>
      <c r="BB38">
        <v>0</v>
      </c>
      <c r="BC38" s="9">
        <f>+AT38+AR38+AL38</f>
        <v>177.1</v>
      </c>
      <c r="BD38" s="10" t="str">
        <f>+IF(BC38=AG38,"true",IF(ABS(BC38-AG38)/AG38&lt;0.01,"round","false"))</f>
        <v>false</v>
      </c>
      <c r="BE38" s="10">
        <f>SUM(AU38:AZ38)</f>
        <v>25</v>
      </c>
      <c r="BF38" s="21" t="str">
        <f>+IF(BE38=BA38,"true",IF(ABS(BE38-BA38)/BA38&lt;0.01,"round","false"))</f>
        <v>true</v>
      </c>
      <c r="BG38">
        <f>+BC38-AG38</f>
        <v>-128.79999999999998</v>
      </c>
      <c r="BI38" s="18" t="s">
        <v>90</v>
      </c>
      <c r="BJ38">
        <f t="shared" si="55"/>
        <v>0</v>
      </c>
      <c r="BK38">
        <f t="shared" si="55"/>
        <v>-79.99999999999997</v>
      </c>
      <c r="BL38">
        <f t="shared" si="55"/>
        <v>-44.5</v>
      </c>
      <c r="BM38">
        <f t="shared" si="55"/>
        <v>0.41600000000000004</v>
      </c>
      <c r="BN38" s="46">
        <f t="shared" si="55"/>
        <v>1687.84</v>
      </c>
      <c r="BO38">
        <f t="shared" si="56"/>
        <v>6.7759999999999945</v>
      </c>
      <c r="BP38">
        <f>+H38-AL38</f>
        <v>1080.51</v>
      </c>
      <c r="BQ38" s="43">
        <f t="shared" si="57"/>
        <v>0.6401732391695896</v>
      </c>
      <c r="BR38">
        <f t="shared" si="58"/>
        <v>1797.1999999999998</v>
      </c>
      <c r="BS38">
        <f t="shared" si="58"/>
        <v>-3</v>
      </c>
      <c r="BT38">
        <f t="shared" si="58"/>
        <v>0.32</v>
      </c>
      <c r="BU38">
        <f t="shared" si="58"/>
        <v>0</v>
      </c>
      <c r="BV38">
        <f t="shared" si="58"/>
        <v>0</v>
      </c>
      <c r="BW38">
        <f t="shared" si="58"/>
        <v>40.900000000000006</v>
      </c>
      <c r="BX38">
        <f t="shared" si="58"/>
        <v>0</v>
      </c>
      <c r="BY38">
        <f t="shared" si="58"/>
        <v>0</v>
      </c>
      <c r="BZ38">
        <f t="shared" si="58"/>
        <v>0</v>
      </c>
      <c r="CA38">
        <f t="shared" si="58"/>
        <v>-2.8999999999999986</v>
      </c>
      <c r="CB38">
        <f t="shared" si="58"/>
        <v>-0.7000000000000002</v>
      </c>
      <c r="CC38">
        <f t="shared" si="58"/>
        <v>0</v>
      </c>
      <c r="CD38">
        <f t="shared" si="58"/>
        <v>-3.6000000000000014</v>
      </c>
      <c r="CE38">
        <f t="shared" si="58"/>
        <v>0</v>
      </c>
      <c r="CF38" s="9">
        <f>+BW38+BU38+BP38</f>
        <v>1121.41</v>
      </c>
      <c r="CG38" s="10" t="b">
        <f>CF38=BK38</f>
        <v>0</v>
      </c>
      <c r="CH38" s="10">
        <f>SUM(BX38:CC38)</f>
        <v>-3.5999999999999988</v>
      </c>
      <c r="CI38" s="21" t="b">
        <f>CH38=CD38</f>
        <v>1</v>
      </c>
    </row>
    <row r="39" spans="1:87" ht="15.75" thickBot="1">
      <c r="A39" s="17" t="s">
        <v>34</v>
      </c>
      <c r="B39" s="12">
        <f aca="true" t="shared" si="59" ref="B39:Y39">SUM(B34:B38)</f>
        <v>0</v>
      </c>
      <c r="C39" s="12">
        <f t="shared" si="59"/>
        <v>5220.9</v>
      </c>
      <c r="D39" s="12">
        <f t="shared" si="59"/>
        <v>42.10000000000001</v>
      </c>
      <c r="E39" s="12">
        <f t="shared" si="59"/>
        <v>1.7000000000000002</v>
      </c>
      <c r="F39" s="12">
        <f t="shared" si="59"/>
        <v>2299.0899999999997</v>
      </c>
      <c r="G39" s="42">
        <f t="shared" si="49"/>
        <v>21.756399999999985</v>
      </c>
      <c r="H39" s="12">
        <f t="shared" si="59"/>
        <v>1379.44</v>
      </c>
      <c r="I39" s="43">
        <f t="shared" si="50"/>
        <v>0.5999939106342076</v>
      </c>
      <c r="J39" s="43">
        <f t="shared" si="51"/>
        <v>13.053600000000007</v>
      </c>
      <c r="K39" s="12">
        <f t="shared" si="59"/>
        <v>2734.2</v>
      </c>
      <c r="L39" s="12">
        <f t="shared" si="59"/>
        <v>0.2</v>
      </c>
      <c r="M39" s="12">
        <f t="shared" si="59"/>
        <v>1.51</v>
      </c>
      <c r="N39" s="12">
        <f t="shared" si="59"/>
        <v>0</v>
      </c>
      <c r="O39" s="12">
        <f t="shared" si="59"/>
        <v>0</v>
      </c>
      <c r="P39" s="12">
        <f t="shared" si="59"/>
        <v>514.1</v>
      </c>
      <c r="Q39" s="12">
        <f t="shared" si="59"/>
        <v>20</v>
      </c>
      <c r="R39" s="12">
        <f t="shared" si="59"/>
        <v>0</v>
      </c>
      <c r="S39" s="12">
        <f t="shared" si="59"/>
        <v>0</v>
      </c>
      <c r="T39" s="12">
        <f t="shared" si="59"/>
        <v>127.7</v>
      </c>
      <c r="U39" s="12">
        <f t="shared" si="59"/>
        <v>33.2</v>
      </c>
      <c r="V39" s="12">
        <f t="shared" si="59"/>
        <v>0</v>
      </c>
      <c r="W39" s="12">
        <f t="shared" si="59"/>
        <v>181</v>
      </c>
      <c r="X39" s="33">
        <f t="shared" si="59"/>
        <v>0</v>
      </c>
      <c r="Y39" s="34">
        <f t="shared" si="59"/>
        <v>1893.54</v>
      </c>
      <c r="Z39" s="12"/>
      <c r="AA39" s="12">
        <f>SUM(AA34:AA38)</f>
        <v>180.90000000000003</v>
      </c>
      <c r="AB39" s="33"/>
      <c r="AE39" s="17" t="s">
        <v>34</v>
      </c>
      <c r="AF39" s="12">
        <f aca="true" t="shared" si="60" ref="AF39:BC39">SUM(AF34:AF38)</f>
        <v>0</v>
      </c>
      <c r="AG39" s="12">
        <f t="shared" si="60"/>
        <v>491.1</v>
      </c>
      <c r="AH39" s="12">
        <f t="shared" si="60"/>
        <v>49.6</v>
      </c>
      <c r="AI39" s="12">
        <f t="shared" si="60"/>
        <v>0.024000000000000007</v>
      </c>
      <c r="AJ39" s="12">
        <f t="shared" si="60"/>
        <v>117.2</v>
      </c>
      <c r="AK39" s="42">
        <f t="shared" si="52"/>
        <v>1.6244</v>
      </c>
      <c r="AL39" s="12">
        <f t="shared" si="60"/>
        <v>1.6</v>
      </c>
      <c r="AM39" s="43">
        <f t="shared" si="53"/>
        <v>0.013651877133105802</v>
      </c>
      <c r="AN39" s="43">
        <f t="shared" si="54"/>
        <v>0.044000000000000004</v>
      </c>
      <c r="AO39" s="12">
        <f t="shared" si="60"/>
        <v>448.9</v>
      </c>
      <c r="AP39" s="12">
        <f t="shared" si="60"/>
        <v>25</v>
      </c>
      <c r="AQ39" s="12">
        <f t="shared" si="60"/>
        <v>-0.08499999999999999</v>
      </c>
      <c r="AR39" s="12">
        <f t="shared" si="60"/>
        <v>0</v>
      </c>
      <c r="AS39" s="12">
        <f t="shared" si="60"/>
        <v>0</v>
      </c>
      <c r="AT39" s="12">
        <f t="shared" si="60"/>
        <v>360.8</v>
      </c>
      <c r="AU39" s="12">
        <f t="shared" si="60"/>
        <v>22.4</v>
      </c>
      <c r="AV39" s="12">
        <f t="shared" si="60"/>
        <v>0</v>
      </c>
      <c r="AW39" s="12">
        <f t="shared" si="60"/>
        <v>0</v>
      </c>
      <c r="AX39" s="12">
        <f t="shared" si="60"/>
        <v>167.5</v>
      </c>
      <c r="AY39" s="12">
        <f t="shared" si="60"/>
        <v>37.800000000000004</v>
      </c>
      <c r="AZ39" s="12">
        <f t="shared" si="60"/>
        <v>0</v>
      </c>
      <c r="BA39" s="12">
        <f t="shared" si="60"/>
        <v>227.8</v>
      </c>
      <c r="BB39" s="33">
        <f t="shared" si="60"/>
        <v>0</v>
      </c>
      <c r="BC39" s="34">
        <f t="shared" si="60"/>
        <v>362.4</v>
      </c>
      <c r="BD39" s="12"/>
      <c r="BE39" s="12">
        <f>SUM(BE34:BE38)</f>
        <v>227.7</v>
      </c>
      <c r="BF39" s="33"/>
      <c r="BI39" s="17" t="s">
        <v>34</v>
      </c>
      <c r="BJ39" s="12">
        <f aca="true" t="shared" si="61" ref="BJ39:CF39">SUM(BJ34:BJ38)</f>
        <v>0</v>
      </c>
      <c r="BK39" s="12">
        <f t="shared" si="61"/>
        <v>4729.799999999999</v>
      </c>
      <c r="BL39" s="12">
        <f t="shared" si="61"/>
        <v>-7.499999999999993</v>
      </c>
      <c r="BM39" s="12">
        <f t="shared" si="61"/>
        <v>1.6760000000000002</v>
      </c>
      <c r="BN39" s="50">
        <f t="shared" si="61"/>
        <v>2181.89</v>
      </c>
      <c r="BO39">
        <f t="shared" si="56"/>
        <v>20.13199999999999</v>
      </c>
      <c r="BP39" s="12">
        <f t="shared" si="61"/>
        <v>1377.84</v>
      </c>
      <c r="BQ39" s="43">
        <f t="shared" si="57"/>
        <v>0.6314892134800563</v>
      </c>
      <c r="BR39" s="12">
        <f t="shared" si="61"/>
        <v>2285.2999999999997</v>
      </c>
      <c r="BS39" s="12">
        <f t="shared" si="61"/>
        <v>-24.8</v>
      </c>
      <c r="BT39" s="12">
        <f t="shared" si="61"/>
        <v>1.595</v>
      </c>
      <c r="BU39" s="12">
        <f t="shared" si="61"/>
        <v>0</v>
      </c>
      <c r="BV39" s="12">
        <f t="shared" si="61"/>
        <v>0</v>
      </c>
      <c r="BW39" s="12">
        <f t="shared" si="61"/>
        <v>153.3</v>
      </c>
      <c r="BX39" s="12">
        <f t="shared" si="61"/>
        <v>-2.3999999999999995</v>
      </c>
      <c r="BY39" s="12">
        <f t="shared" si="61"/>
        <v>0</v>
      </c>
      <c r="BZ39" s="12">
        <f t="shared" si="61"/>
        <v>0</v>
      </c>
      <c r="CA39" s="12">
        <f t="shared" si="61"/>
        <v>-39.79999999999998</v>
      </c>
      <c r="CB39" s="12">
        <f t="shared" si="61"/>
        <v>-4.600000000000003</v>
      </c>
      <c r="CC39" s="12">
        <f t="shared" si="61"/>
        <v>0</v>
      </c>
      <c r="CD39" s="12">
        <f t="shared" si="61"/>
        <v>-46.79999999999999</v>
      </c>
      <c r="CE39" s="33">
        <f t="shared" si="61"/>
        <v>0</v>
      </c>
      <c r="CF39" s="34">
        <f t="shared" si="61"/>
        <v>1531.14</v>
      </c>
      <c r="CG39" s="12"/>
      <c r="CH39" s="12">
        <f>SUM(CH34:CH38)</f>
        <v>-46.79999999999999</v>
      </c>
      <c r="CI39" s="33"/>
    </row>
    <row r="40" spans="1:87" ht="15.75" thickBot="1">
      <c r="A40" s="40" t="s">
        <v>121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t="s">
        <v>127</v>
      </c>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t="s">
        <v>109</v>
      </c>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row>
    <row r="41" spans="1:87" ht="15">
      <c r="A41" s="18" t="s">
        <v>29</v>
      </c>
      <c r="B41">
        <v>0</v>
      </c>
      <c r="C41">
        <v>232</v>
      </c>
      <c r="D41">
        <v>0.3</v>
      </c>
      <c r="E41">
        <v>0</v>
      </c>
      <c r="F41">
        <v>97.27</v>
      </c>
      <c r="G41" s="42">
        <f aca="true" t="shared" si="62" ref="G41:G46">+(F41-F34)/25</f>
        <v>0.06680000000000007</v>
      </c>
      <c r="H41">
        <v>58.36</v>
      </c>
      <c r="I41" s="43">
        <f aca="true" t="shared" si="63" ref="I41:I46">IF(F41&gt;0,H41/F41,0)</f>
        <v>0.5999794386758508</v>
      </c>
      <c r="J41" s="43">
        <f aca="true" t="shared" si="64" ref="J41:J46">+(H41-H34)/25</f>
        <v>0.04</v>
      </c>
      <c r="K41">
        <v>85.5</v>
      </c>
      <c r="L41">
        <v>0</v>
      </c>
      <c r="M41">
        <v>0.42</v>
      </c>
      <c r="N41">
        <v>0</v>
      </c>
      <c r="O41">
        <v>0</v>
      </c>
      <c r="P41">
        <v>213.6</v>
      </c>
      <c r="Q41">
        <v>0</v>
      </c>
      <c r="R41">
        <v>0</v>
      </c>
      <c r="S41">
        <v>0</v>
      </c>
      <c r="T41">
        <v>0.4</v>
      </c>
      <c r="U41">
        <v>0.4</v>
      </c>
      <c r="V41">
        <v>0</v>
      </c>
      <c r="W41">
        <v>0.8</v>
      </c>
      <c r="X41">
        <v>0</v>
      </c>
      <c r="Y41" s="115">
        <f>+P41+N41+H41</f>
        <v>271.96</v>
      </c>
      <c r="Z41" s="116" t="str">
        <f>+IF(Y41=C41,"true",IF(ABS(Y41-C41)/C41&lt;0.01,"round","false"))</f>
        <v>false</v>
      </c>
      <c r="AA41" s="19">
        <f>SUM(Q41:V41)</f>
        <v>0.8</v>
      </c>
      <c r="AB41" s="20" t="str">
        <f>+IF(AA41=W41,"true",IF(ABS(AA41-W41)/W41&lt;0.01,"round","false"))</f>
        <v>true</v>
      </c>
      <c r="AC41">
        <f>+Y41-C41</f>
        <v>39.95999999999998</v>
      </c>
      <c r="AE41" s="18" t="s">
        <v>29</v>
      </c>
      <c r="AF41">
        <v>0</v>
      </c>
      <c r="AG41">
        <v>121.4</v>
      </c>
      <c r="AH41">
        <v>0</v>
      </c>
      <c r="AI41">
        <v>0</v>
      </c>
      <c r="AJ41">
        <v>0</v>
      </c>
      <c r="AK41" s="42">
        <f aca="true" t="shared" si="65" ref="AK41:AK46">+(AJ41-AJ34)/25</f>
        <v>0</v>
      </c>
      <c r="AL41">
        <v>0</v>
      </c>
      <c r="AM41" s="43">
        <f aca="true" t="shared" si="66" ref="AM41:AM46">IF(AJ41&gt;0,AL41/AJ41,0)</f>
        <v>0</v>
      </c>
      <c r="AN41" s="43">
        <f aca="true" t="shared" si="67" ref="AN41:AN46">+(AL41-AL34)/25</f>
        <v>0</v>
      </c>
      <c r="AO41">
        <v>1</v>
      </c>
      <c r="AP41">
        <v>11</v>
      </c>
      <c r="AQ41">
        <v>-0.04</v>
      </c>
      <c r="AR41">
        <v>0</v>
      </c>
      <c r="AS41">
        <v>0</v>
      </c>
      <c r="AT41">
        <v>121.4</v>
      </c>
      <c r="AU41">
        <v>0.9</v>
      </c>
      <c r="AV41">
        <v>0</v>
      </c>
      <c r="AW41">
        <v>0</v>
      </c>
      <c r="AX41">
        <v>0</v>
      </c>
      <c r="AY41">
        <v>0.5</v>
      </c>
      <c r="AZ41">
        <v>0</v>
      </c>
      <c r="BA41">
        <v>0.5</v>
      </c>
      <c r="BB41">
        <v>0</v>
      </c>
      <c r="BC41" s="4">
        <f>+AT41+AR41+AL41</f>
        <v>121.4</v>
      </c>
      <c r="BD41" s="19" t="str">
        <f>+IF(BC41=AG41,"true",IF(ABS(BC41-AG41)/AG41&lt;0.01,"round","false"))</f>
        <v>true</v>
      </c>
      <c r="BE41" s="19">
        <f>SUM(AU41:AZ41)</f>
        <v>1.4</v>
      </c>
      <c r="BF41" s="20" t="str">
        <f>+IF(BE41=BA41,"true",IF(ABS(BE41-BA41)/BA41&lt;0.01,"round","false"))</f>
        <v>false</v>
      </c>
      <c r="BG41">
        <f>+BC41-AG41</f>
        <v>0</v>
      </c>
      <c r="BI41" s="18" t="s">
        <v>29</v>
      </c>
      <c r="BJ41">
        <f aca="true" t="shared" si="68" ref="BJ41:BN45">+B41-AF41</f>
        <v>0</v>
      </c>
      <c r="BK41">
        <f t="shared" si="68"/>
        <v>110.6</v>
      </c>
      <c r="BL41">
        <f t="shared" si="68"/>
        <v>0.3</v>
      </c>
      <c r="BM41">
        <f t="shared" si="68"/>
        <v>0</v>
      </c>
      <c r="BN41">
        <f t="shared" si="68"/>
        <v>97.27</v>
      </c>
      <c r="BO41">
        <f aca="true" t="shared" si="69" ref="BO41:BO46">+(BN41-BN34)/25</f>
        <v>0.06680000000000007</v>
      </c>
      <c r="BP41">
        <f>+H41-AL41</f>
        <v>58.36</v>
      </c>
      <c r="BQ41" s="43">
        <f aca="true" t="shared" si="70" ref="BQ41:BQ46">IF(BN41&gt;0,BP41/BN41,0)</f>
        <v>0.5999794386758508</v>
      </c>
      <c r="BR41">
        <f aca="true" t="shared" si="71" ref="BR41:CE45">+K41-AO41</f>
        <v>84.5</v>
      </c>
      <c r="BS41">
        <f t="shared" si="71"/>
        <v>-11</v>
      </c>
      <c r="BT41">
        <f t="shared" si="71"/>
        <v>0.45999999999999996</v>
      </c>
      <c r="BU41">
        <f t="shared" si="71"/>
        <v>0</v>
      </c>
      <c r="BV41">
        <f t="shared" si="71"/>
        <v>0</v>
      </c>
      <c r="BW41">
        <f t="shared" si="71"/>
        <v>92.19999999999999</v>
      </c>
      <c r="BX41">
        <f t="shared" si="71"/>
        <v>-0.9</v>
      </c>
      <c r="BY41">
        <f t="shared" si="71"/>
        <v>0</v>
      </c>
      <c r="BZ41">
        <f t="shared" si="71"/>
        <v>0</v>
      </c>
      <c r="CA41">
        <f t="shared" si="71"/>
        <v>0.4</v>
      </c>
      <c r="CB41">
        <f t="shared" si="71"/>
        <v>-0.09999999999999998</v>
      </c>
      <c r="CC41">
        <f t="shared" si="71"/>
        <v>0</v>
      </c>
      <c r="CD41">
        <f t="shared" si="71"/>
        <v>0.30000000000000004</v>
      </c>
      <c r="CE41">
        <f t="shared" si="71"/>
        <v>0</v>
      </c>
      <c r="CF41" s="4">
        <f>+BW41+BU41+BP41</f>
        <v>150.56</v>
      </c>
      <c r="CG41" s="19" t="b">
        <f>CF41=BK41</f>
        <v>0</v>
      </c>
      <c r="CH41" s="19">
        <f>SUM(BX41:CC41)</f>
        <v>-0.6</v>
      </c>
      <c r="CI41" s="20" t="b">
        <f>CH41=CD41</f>
        <v>0</v>
      </c>
    </row>
    <row r="42" spans="1:87" ht="15">
      <c r="A42" s="18" t="s">
        <v>30</v>
      </c>
      <c r="B42">
        <v>0</v>
      </c>
      <c r="C42">
        <v>7.6</v>
      </c>
      <c r="D42">
        <v>2.4</v>
      </c>
      <c r="E42">
        <v>0.1</v>
      </c>
      <c r="F42">
        <v>4.82</v>
      </c>
      <c r="G42" s="42">
        <f t="shared" si="62"/>
        <v>0.03080000000000002</v>
      </c>
      <c r="H42">
        <v>2.89</v>
      </c>
      <c r="I42" s="43">
        <f t="shared" si="63"/>
        <v>0.5995850622406639</v>
      </c>
      <c r="J42" s="43">
        <f t="shared" si="64"/>
        <v>0.0184</v>
      </c>
      <c r="K42">
        <v>6.9</v>
      </c>
      <c r="L42">
        <v>0</v>
      </c>
      <c r="M42">
        <v>0.43</v>
      </c>
      <c r="N42">
        <v>0</v>
      </c>
      <c r="O42">
        <v>0</v>
      </c>
      <c r="P42">
        <v>5.1</v>
      </c>
      <c r="Q42">
        <v>0</v>
      </c>
      <c r="R42">
        <v>0</v>
      </c>
      <c r="S42">
        <v>0</v>
      </c>
      <c r="T42">
        <v>13.9</v>
      </c>
      <c r="U42">
        <v>2</v>
      </c>
      <c r="V42">
        <v>0</v>
      </c>
      <c r="W42">
        <v>15.9</v>
      </c>
      <c r="X42">
        <v>0</v>
      </c>
      <c r="Y42" s="22">
        <f>+P42+N42+H42</f>
        <v>7.99</v>
      </c>
      <c r="Z42" s="23" t="str">
        <f>+IF(Y42=C42,"true",IF(ABS(Y42-C42)/C42&lt;0.01,"round","false"))</f>
        <v>false</v>
      </c>
      <c r="AA42" s="23">
        <f>SUM(Q42:V42)</f>
        <v>15.9</v>
      </c>
      <c r="AB42" s="24" t="str">
        <f>+IF(AA42=W42,"true",IF(ABS(AA42-W42)/W42&lt;0.01,"round","false"))</f>
        <v>true</v>
      </c>
      <c r="AC42">
        <f>+Y42-C42</f>
        <v>0.39000000000000057</v>
      </c>
      <c r="AE42" s="18" t="s">
        <v>30</v>
      </c>
      <c r="AF42">
        <v>0</v>
      </c>
      <c r="AG42">
        <v>2.6</v>
      </c>
      <c r="AH42">
        <v>0</v>
      </c>
      <c r="AI42">
        <v>0</v>
      </c>
      <c r="AJ42">
        <v>0</v>
      </c>
      <c r="AK42" s="42">
        <f t="shared" si="65"/>
        <v>0</v>
      </c>
      <c r="AL42">
        <v>0</v>
      </c>
      <c r="AM42" s="43">
        <f t="shared" si="66"/>
        <v>0</v>
      </c>
      <c r="AN42" s="43">
        <f t="shared" si="67"/>
        <v>0</v>
      </c>
      <c r="AO42">
        <v>1.3</v>
      </c>
      <c r="AP42">
        <v>2</v>
      </c>
      <c r="AQ42">
        <v>-0.02</v>
      </c>
      <c r="AR42">
        <v>0</v>
      </c>
      <c r="AS42">
        <v>0</v>
      </c>
      <c r="AT42">
        <v>2.6</v>
      </c>
      <c r="AU42">
        <v>0</v>
      </c>
      <c r="AV42">
        <v>0</v>
      </c>
      <c r="AW42">
        <v>0</v>
      </c>
      <c r="AX42">
        <v>23.4</v>
      </c>
      <c r="AY42">
        <v>2.6</v>
      </c>
      <c r="AZ42">
        <v>0</v>
      </c>
      <c r="BA42">
        <v>25.9</v>
      </c>
      <c r="BB42">
        <v>0</v>
      </c>
      <c r="BC42" s="22">
        <f>+AT42+AR42+AL42</f>
        <v>2.6</v>
      </c>
      <c r="BD42" s="23" t="str">
        <f>+IF(BC42=AG42,"true",IF(ABS(BC42-AG42)/AG42&lt;0.01,"round","false"))</f>
        <v>true</v>
      </c>
      <c r="BE42" s="23">
        <f>SUM(AU42:AZ42)</f>
        <v>26</v>
      </c>
      <c r="BF42" s="24" t="str">
        <f>+IF(BE42=BA42,"true",IF(ABS(BE42-BA42)/BA42&lt;0.01,"round","false"))</f>
        <v>round</v>
      </c>
      <c r="BG42">
        <f>+BC42-AG42</f>
        <v>0</v>
      </c>
      <c r="BI42" s="18" t="s">
        <v>30</v>
      </c>
      <c r="BJ42">
        <f t="shared" si="68"/>
        <v>0</v>
      </c>
      <c r="BK42">
        <f t="shared" si="68"/>
        <v>5</v>
      </c>
      <c r="BL42">
        <f t="shared" si="68"/>
        <v>2.4</v>
      </c>
      <c r="BM42">
        <f t="shared" si="68"/>
        <v>0.1</v>
      </c>
      <c r="BN42">
        <f t="shared" si="68"/>
        <v>4.82</v>
      </c>
      <c r="BO42">
        <f t="shared" si="69"/>
        <v>0.03080000000000002</v>
      </c>
      <c r="BP42">
        <f>+H42-AL42</f>
        <v>2.89</v>
      </c>
      <c r="BQ42" s="43">
        <f t="shared" si="70"/>
        <v>0.5995850622406639</v>
      </c>
      <c r="BR42">
        <f t="shared" si="71"/>
        <v>5.6000000000000005</v>
      </c>
      <c r="BS42">
        <f t="shared" si="71"/>
        <v>-2</v>
      </c>
      <c r="BT42">
        <f t="shared" si="71"/>
        <v>0.45</v>
      </c>
      <c r="BU42">
        <f t="shared" si="71"/>
        <v>0</v>
      </c>
      <c r="BV42">
        <f t="shared" si="71"/>
        <v>0</v>
      </c>
      <c r="BW42">
        <f t="shared" si="71"/>
        <v>2.4999999999999996</v>
      </c>
      <c r="BX42">
        <f t="shared" si="71"/>
        <v>0</v>
      </c>
      <c r="BY42">
        <f t="shared" si="71"/>
        <v>0</v>
      </c>
      <c r="BZ42">
        <f t="shared" si="71"/>
        <v>0</v>
      </c>
      <c r="CA42">
        <f t="shared" si="71"/>
        <v>-9.499999999999998</v>
      </c>
      <c r="CB42">
        <f t="shared" si="71"/>
        <v>-0.6000000000000001</v>
      </c>
      <c r="CC42">
        <f t="shared" si="71"/>
        <v>0</v>
      </c>
      <c r="CD42">
        <f t="shared" si="71"/>
        <v>-9.999999999999998</v>
      </c>
      <c r="CE42">
        <f t="shared" si="71"/>
        <v>0</v>
      </c>
      <c r="CF42" s="22">
        <f>+BW42+BU42+BP42</f>
        <v>5.39</v>
      </c>
      <c r="CG42" s="23" t="b">
        <f>CF42=BK42</f>
        <v>0</v>
      </c>
      <c r="CH42" s="23">
        <f>SUM(BX42:CC42)</f>
        <v>-10.099999999999998</v>
      </c>
      <c r="CI42" s="24" t="b">
        <f>CH42=CD42</f>
        <v>0</v>
      </c>
    </row>
    <row r="43" spans="1:87" ht="15">
      <c r="A43" s="18" t="s">
        <v>31</v>
      </c>
      <c r="B43">
        <v>0</v>
      </c>
      <c r="C43">
        <v>449.7</v>
      </c>
      <c r="D43">
        <v>1.4</v>
      </c>
      <c r="E43">
        <v>0.3</v>
      </c>
      <c r="F43">
        <v>320.83</v>
      </c>
      <c r="G43" s="42">
        <f t="shared" si="62"/>
        <v>0.9996000000000004</v>
      </c>
      <c r="H43">
        <v>192.5</v>
      </c>
      <c r="I43" s="43">
        <f t="shared" si="63"/>
        <v>0.6000062338310008</v>
      </c>
      <c r="J43" s="43">
        <f t="shared" si="64"/>
        <v>0.6</v>
      </c>
      <c r="K43">
        <v>279.6</v>
      </c>
      <c r="L43">
        <v>0</v>
      </c>
      <c r="M43">
        <v>0.42</v>
      </c>
      <c r="N43">
        <v>0</v>
      </c>
      <c r="O43">
        <v>0</v>
      </c>
      <c r="P43">
        <v>399.2</v>
      </c>
      <c r="Q43">
        <v>31.3</v>
      </c>
      <c r="R43">
        <v>0</v>
      </c>
      <c r="S43">
        <v>0</v>
      </c>
      <c r="T43">
        <v>170.6</v>
      </c>
      <c r="U43">
        <v>59.1</v>
      </c>
      <c r="V43">
        <v>0</v>
      </c>
      <c r="W43">
        <v>261</v>
      </c>
      <c r="X43">
        <v>0</v>
      </c>
      <c r="Y43" s="22">
        <f>+P43+N43+H43</f>
        <v>591.7</v>
      </c>
      <c r="Z43" s="23" t="str">
        <f>+IF(Y43=C43,"true",IF(ABS(Y43-C43)/C43&lt;0.01,"round","false"))</f>
        <v>false</v>
      </c>
      <c r="AA43" s="23">
        <f>SUM(Q43:V43)</f>
        <v>261</v>
      </c>
      <c r="AB43" s="24" t="str">
        <f>+IF(AA43=W43,"true",IF(ABS(AA43-W43)/W43&lt;0.01,"round","false"))</f>
        <v>true</v>
      </c>
      <c r="AC43">
        <f>+Y43-C43</f>
        <v>142.00000000000006</v>
      </c>
      <c r="AE43" s="18" t="s">
        <v>31</v>
      </c>
      <c r="AF43">
        <v>0</v>
      </c>
      <c r="AG43">
        <v>240.8</v>
      </c>
      <c r="AH43">
        <v>0</v>
      </c>
      <c r="AI43">
        <v>-0.02</v>
      </c>
      <c r="AJ43">
        <v>0</v>
      </c>
      <c r="AK43" s="42">
        <f t="shared" si="65"/>
        <v>0</v>
      </c>
      <c r="AL43">
        <v>0</v>
      </c>
      <c r="AM43" s="43">
        <f t="shared" si="66"/>
        <v>0</v>
      </c>
      <c r="AN43" s="43">
        <f t="shared" si="67"/>
        <v>0</v>
      </c>
      <c r="AO43">
        <v>8.7</v>
      </c>
      <c r="AP43">
        <v>7</v>
      </c>
      <c r="AQ43">
        <v>-0.04</v>
      </c>
      <c r="AR43">
        <v>0</v>
      </c>
      <c r="AS43">
        <v>0</v>
      </c>
      <c r="AT43">
        <v>240.8</v>
      </c>
      <c r="AU43">
        <v>37.3</v>
      </c>
      <c r="AV43">
        <v>0</v>
      </c>
      <c r="AW43">
        <v>0</v>
      </c>
      <c r="AX43">
        <v>234.9</v>
      </c>
      <c r="AY43">
        <v>71.2</v>
      </c>
      <c r="AZ43">
        <v>0</v>
      </c>
      <c r="BA43">
        <v>343.4</v>
      </c>
      <c r="BB43">
        <v>0</v>
      </c>
      <c r="BC43" s="22">
        <f>+AT43+AR43+AL43</f>
        <v>240.8</v>
      </c>
      <c r="BD43" s="23" t="str">
        <f>+IF(BC43=AG43,"true",IF(ABS(BC43-AG43)/AG43&lt;0.01,"round","false"))</f>
        <v>true</v>
      </c>
      <c r="BE43" s="23">
        <f>SUM(AU43:AZ43)</f>
        <v>343.4</v>
      </c>
      <c r="BF43" s="24" t="str">
        <f>+IF(BE43=BA43,"true",IF(ABS(BE43-BA43)/BA43&lt;0.01,"round","false"))</f>
        <v>true</v>
      </c>
      <c r="BG43">
        <f>+BC43-AG43</f>
        <v>0</v>
      </c>
      <c r="BI43" s="18" t="s">
        <v>31</v>
      </c>
      <c r="BJ43">
        <f t="shared" si="68"/>
        <v>0</v>
      </c>
      <c r="BK43">
        <f t="shared" si="68"/>
        <v>208.89999999999998</v>
      </c>
      <c r="BL43">
        <f t="shared" si="68"/>
        <v>1.4</v>
      </c>
      <c r="BM43">
        <f t="shared" si="68"/>
        <v>0.32</v>
      </c>
      <c r="BN43">
        <f t="shared" si="68"/>
        <v>320.83</v>
      </c>
      <c r="BO43">
        <f t="shared" si="69"/>
        <v>0.9996000000000004</v>
      </c>
      <c r="BP43">
        <f>+H43-AL43</f>
        <v>192.5</v>
      </c>
      <c r="BQ43" s="43">
        <f t="shared" si="70"/>
        <v>0.6000062338310008</v>
      </c>
      <c r="BR43">
        <f t="shared" si="71"/>
        <v>270.90000000000003</v>
      </c>
      <c r="BS43">
        <f t="shared" si="71"/>
        <v>-7</v>
      </c>
      <c r="BT43">
        <f t="shared" si="71"/>
        <v>0.45999999999999996</v>
      </c>
      <c r="BU43">
        <f t="shared" si="71"/>
        <v>0</v>
      </c>
      <c r="BV43">
        <f t="shared" si="71"/>
        <v>0</v>
      </c>
      <c r="BW43">
        <f t="shared" si="71"/>
        <v>158.39999999999998</v>
      </c>
      <c r="BX43">
        <f t="shared" si="71"/>
        <v>-5.9999999999999964</v>
      </c>
      <c r="BY43">
        <f t="shared" si="71"/>
        <v>0</v>
      </c>
      <c r="BZ43">
        <f t="shared" si="71"/>
        <v>0</v>
      </c>
      <c r="CA43">
        <f t="shared" si="71"/>
        <v>-64.30000000000001</v>
      </c>
      <c r="CB43">
        <f t="shared" si="71"/>
        <v>-12.100000000000001</v>
      </c>
      <c r="CC43">
        <f t="shared" si="71"/>
        <v>0</v>
      </c>
      <c r="CD43">
        <f t="shared" si="71"/>
        <v>-82.39999999999998</v>
      </c>
      <c r="CE43">
        <f t="shared" si="71"/>
        <v>0</v>
      </c>
      <c r="CF43" s="22">
        <f>+BW43+BU43+BP43</f>
        <v>350.9</v>
      </c>
      <c r="CG43" s="23" t="b">
        <f>CF43=BK43</f>
        <v>0</v>
      </c>
      <c r="CH43" s="23">
        <f>SUM(BX43:CC43)</f>
        <v>-82.4</v>
      </c>
      <c r="CI43" s="24" t="b">
        <f>CH43=CD43</f>
        <v>1</v>
      </c>
    </row>
    <row r="44" spans="1:87" ht="15">
      <c r="A44" s="18" t="s">
        <v>32</v>
      </c>
      <c r="B44">
        <v>0</v>
      </c>
      <c r="C44">
        <v>117.1</v>
      </c>
      <c r="D44">
        <v>3.6</v>
      </c>
      <c r="E44">
        <v>0.8</v>
      </c>
      <c r="F44">
        <v>111.58</v>
      </c>
      <c r="G44" s="42">
        <f t="shared" si="62"/>
        <v>0.43360000000000015</v>
      </c>
      <c r="H44">
        <v>66.95</v>
      </c>
      <c r="I44" s="43">
        <f t="shared" si="63"/>
        <v>0.6000179243592042</v>
      </c>
      <c r="J44" s="43">
        <f t="shared" si="64"/>
        <v>0.2604000000000002</v>
      </c>
      <c r="K44">
        <v>98.1</v>
      </c>
      <c r="L44">
        <v>0</v>
      </c>
      <c r="M44">
        <v>0.46</v>
      </c>
      <c r="N44">
        <v>0</v>
      </c>
      <c r="O44">
        <v>0</v>
      </c>
      <c r="P44">
        <v>77.8</v>
      </c>
      <c r="Q44">
        <v>16.9</v>
      </c>
      <c r="R44">
        <v>0</v>
      </c>
      <c r="S44">
        <v>0</v>
      </c>
      <c r="T44">
        <v>68.5</v>
      </c>
      <c r="U44">
        <v>6.3</v>
      </c>
      <c r="V44">
        <v>0</v>
      </c>
      <c r="W44">
        <v>91.7</v>
      </c>
      <c r="X44">
        <v>0</v>
      </c>
      <c r="Y44" s="117">
        <f>+P44+N44+H44</f>
        <v>144.75</v>
      </c>
      <c r="Z44" s="118" t="str">
        <f>+IF(Y44=C44,"true",IF(ABS(Y44-C44)/C44&lt;0.01,"round","false"))</f>
        <v>false</v>
      </c>
      <c r="AA44" s="23">
        <f>SUM(Q44:V44)</f>
        <v>91.7</v>
      </c>
      <c r="AB44" s="24" t="str">
        <f>+IF(AA44=W44,"true",IF(ABS(AA44-W44)/W44&lt;0.01,"round","false"))</f>
        <v>true</v>
      </c>
      <c r="AC44">
        <f>+Y44-C44</f>
        <v>27.650000000000006</v>
      </c>
      <c r="AE44" s="18" t="s">
        <v>32</v>
      </c>
      <c r="AF44">
        <v>0</v>
      </c>
      <c r="AG44">
        <v>55</v>
      </c>
      <c r="AH44">
        <v>0</v>
      </c>
      <c r="AI44">
        <v>0.07</v>
      </c>
      <c r="AJ44">
        <v>2.35</v>
      </c>
      <c r="AK44" s="42">
        <f t="shared" si="65"/>
        <v>0.006799999999999997</v>
      </c>
      <c r="AL44">
        <v>1.1</v>
      </c>
      <c r="AM44" s="43">
        <f t="shared" si="66"/>
        <v>0.46808510638297873</v>
      </c>
      <c r="AN44" s="43">
        <f t="shared" si="67"/>
        <v>0.028000000000000004</v>
      </c>
      <c r="AO44">
        <v>12</v>
      </c>
      <c r="AP44">
        <v>2</v>
      </c>
      <c r="AQ44">
        <v>0</v>
      </c>
      <c r="AR44">
        <v>0</v>
      </c>
      <c r="AS44">
        <v>0</v>
      </c>
      <c r="AT44">
        <v>53.9</v>
      </c>
      <c r="AU44">
        <v>19.9</v>
      </c>
      <c r="AV44">
        <v>0</v>
      </c>
      <c r="AW44">
        <v>0</v>
      </c>
      <c r="AX44">
        <v>124.9</v>
      </c>
      <c r="AY44">
        <v>8</v>
      </c>
      <c r="AZ44">
        <v>0</v>
      </c>
      <c r="BA44">
        <v>152.7</v>
      </c>
      <c r="BB44">
        <v>0</v>
      </c>
      <c r="BC44" s="22">
        <f>+AT44+AR44+AL44</f>
        <v>55</v>
      </c>
      <c r="BD44" s="23" t="str">
        <f>+IF(BC44=AG44,"true",IF(ABS(BC44-AG44)/AG44&lt;0.01,"round","false"))</f>
        <v>true</v>
      </c>
      <c r="BE44" s="23">
        <f>SUM(AU44:AZ44)</f>
        <v>152.8</v>
      </c>
      <c r="BF44" s="24" t="str">
        <f>+IF(BE44=BA44,"true",IF(ABS(BE44-BA44)/BA44&lt;0.01,"round","false"))</f>
        <v>round</v>
      </c>
      <c r="BG44">
        <f>+BC44-AG44</f>
        <v>0</v>
      </c>
      <c r="BI44" s="18" t="s">
        <v>32</v>
      </c>
      <c r="BJ44">
        <f t="shared" si="68"/>
        <v>0</v>
      </c>
      <c r="BK44">
        <f t="shared" si="68"/>
        <v>62.099999999999994</v>
      </c>
      <c r="BL44">
        <f t="shared" si="68"/>
        <v>3.6</v>
      </c>
      <c r="BM44">
        <f t="shared" si="68"/>
        <v>0.73</v>
      </c>
      <c r="BN44">
        <f t="shared" si="68"/>
        <v>109.23</v>
      </c>
      <c r="BO44">
        <f t="shared" si="69"/>
        <v>0.4268000000000006</v>
      </c>
      <c r="BP44">
        <f>+H44-AL44</f>
        <v>65.85000000000001</v>
      </c>
      <c r="BQ44" s="43">
        <f t="shared" si="70"/>
        <v>0.6028563581433672</v>
      </c>
      <c r="BR44">
        <f t="shared" si="71"/>
        <v>86.1</v>
      </c>
      <c r="BS44">
        <f t="shared" si="71"/>
        <v>-2</v>
      </c>
      <c r="BT44">
        <f t="shared" si="71"/>
        <v>0.46</v>
      </c>
      <c r="BU44">
        <f t="shared" si="71"/>
        <v>0</v>
      </c>
      <c r="BV44">
        <f t="shared" si="71"/>
        <v>0</v>
      </c>
      <c r="BW44">
        <f t="shared" si="71"/>
        <v>23.9</v>
      </c>
      <c r="BX44">
        <f t="shared" si="71"/>
        <v>-3</v>
      </c>
      <c r="BY44">
        <f t="shared" si="71"/>
        <v>0</v>
      </c>
      <c r="BZ44">
        <f t="shared" si="71"/>
        <v>0</v>
      </c>
      <c r="CA44">
        <f t="shared" si="71"/>
        <v>-56.400000000000006</v>
      </c>
      <c r="CB44">
        <f t="shared" si="71"/>
        <v>-1.7000000000000002</v>
      </c>
      <c r="CC44">
        <f t="shared" si="71"/>
        <v>0</v>
      </c>
      <c r="CD44">
        <f t="shared" si="71"/>
        <v>-60.999999999999986</v>
      </c>
      <c r="CE44">
        <f t="shared" si="71"/>
        <v>0</v>
      </c>
      <c r="CF44" s="22">
        <f>+BW44+BU44+BP44</f>
        <v>89.75</v>
      </c>
      <c r="CG44" s="23" t="b">
        <f>CF44=BK44</f>
        <v>0</v>
      </c>
      <c r="CH44" s="23">
        <f>SUM(BX44:CC44)</f>
        <v>-61.10000000000001</v>
      </c>
      <c r="CI44" s="24" t="b">
        <f>CH44=CD44</f>
        <v>0</v>
      </c>
    </row>
    <row r="45" spans="1:87" ht="15.75" thickBot="1">
      <c r="A45" s="18" t="s">
        <v>90</v>
      </c>
      <c r="B45">
        <v>0</v>
      </c>
      <c r="C45">
        <v>395.2</v>
      </c>
      <c r="D45">
        <v>4.6</v>
      </c>
      <c r="E45">
        <v>0.3</v>
      </c>
      <c r="F45" s="46">
        <v>1992.32</v>
      </c>
      <c r="G45" s="42">
        <f t="shared" si="62"/>
        <v>7.578400000000001</v>
      </c>
      <c r="H45">
        <v>1195.39</v>
      </c>
      <c r="I45" s="43">
        <f t="shared" si="63"/>
        <v>0.5999989961451976</v>
      </c>
      <c r="J45" s="43">
        <f t="shared" si="64"/>
        <v>4.547200000000003</v>
      </c>
      <c r="K45">
        <v>2082.8</v>
      </c>
      <c r="L45">
        <v>0</v>
      </c>
      <c r="M45">
        <v>0.44</v>
      </c>
      <c r="N45">
        <v>0</v>
      </c>
      <c r="O45">
        <v>0</v>
      </c>
      <c r="P45">
        <v>377.3</v>
      </c>
      <c r="Q45">
        <v>0.3</v>
      </c>
      <c r="R45">
        <v>0</v>
      </c>
      <c r="S45">
        <v>0</v>
      </c>
      <c r="T45">
        <v>27.5</v>
      </c>
      <c r="U45">
        <v>9.2</v>
      </c>
      <c r="V45">
        <v>0</v>
      </c>
      <c r="W45">
        <v>37</v>
      </c>
      <c r="X45">
        <v>0</v>
      </c>
      <c r="Y45" s="113">
        <f>+P45+N45+H45</f>
        <v>1572.69</v>
      </c>
      <c r="Z45" s="114" t="str">
        <f>+IF(Y45=C45,"true",IF(ABS(Y45-C45)/C45&lt;0.01,"round","false"))</f>
        <v>false</v>
      </c>
      <c r="AA45" s="10">
        <f>SUM(Q45:V45)</f>
        <v>37</v>
      </c>
      <c r="AB45" s="21" t="str">
        <f>+IF(AA45=W45,"true",IF(ABS(AA45-W45)/W45&lt;0.01,"round","false"))</f>
        <v>true</v>
      </c>
      <c r="AC45">
        <f>+Y45-C45</f>
        <v>1177.49</v>
      </c>
      <c r="AE45" s="18" t="s">
        <v>90</v>
      </c>
      <c r="AF45">
        <v>0</v>
      </c>
      <c r="AG45">
        <v>317.9</v>
      </c>
      <c r="AH45">
        <v>0.6</v>
      </c>
      <c r="AI45">
        <v>-0.02</v>
      </c>
      <c r="AJ45" s="46">
        <v>506.22</v>
      </c>
      <c r="AK45" s="42">
        <f t="shared" si="65"/>
        <v>15.648000000000001</v>
      </c>
      <c r="AL45">
        <v>2</v>
      </c>
      <c r="AM45" s="43">
        <f t="shared" si="66"/>
        <v>0.003950851408478527</v>
      </c>
      <c r="AN45" s="43">
        <f t="shared" si="67"/>
        <v>0.032</v>
      </c>
      <c r="AO45">
        <v>906.6</v>
      </c>
      <c r="AP45">
        <v>3</v>
      </c>
      <c r="AQ45">
        <v>-0.01</v>
      </c>
      <c r="AR45">
        <v>0</v>
      </c>
      <c r="AS45">
        <v>0</v>
      </c>
      <c r="AT45">
        <v>315.9</v>
      </c>
      <c r="AU45">
        <v>0.3</v>
      </c>
      <c r="AV45">
        <v>0</v>
      </c>
      <c r="AW45">
        <v>0</v>
      </c>
      <c r="AX45">
        <v>35.5</v>
      </c>
      <c r="AY45">
        <v>11</v>
      </c>
      <c r="AZ45">
        <v>0</v>
      </c>
      <c r="BA45">
        <v>46.9</v>
      </c>
      <c r="BB45">
        <v>0</v>
      </c>
      <c r="BC45" s="9">
        <f>+AT45+AR45+AL45</f>
        <v>317.9</v>
      </c>
      <c r="BD45" s="10" t="str">
        <f>+IF(BC45=AG45,"true",IF(ABS(BC45-AG45)/AG45&lt;0.01,"round","false"))</f>
        <v>true</v>
      </c>
      <c r="BE45" s="10">
        <f>SUM(AU45:AZ45)</f>
        <v>46.8</v>
      </c>
      <c r="BF45" s="21" t="str">
        <f>+IF(BE45=BA45,"true",IF(ABS(BE45-BA45)/BA45&lt;0.01,"round","false"))</f>
        <v>round</v>
      </c>
      <c r="BG45">
        <f>+BC45-AG45</f>
        <v>0</v>
      </c>
      <c r="BI45" s="18" t="s">
        <v>90</v>
      </c>
      <c r="BJ45">
        <f t="shared" si="68"/>
        <v>0</v>
      </c>
      <c r="BK45">
        <f t="shared" si="68"/>
        <v>77.30000000000001</v>
      </c>
      <c r="BL45">
        <f t="shared" si="68"/>
        <v>3.9999999999999996</v>
      </c>
      <c r="BM45">
        <f t="shared" si="68"/>
        <v>0.32</v>
      </c>
      <c r="BN45" s="46">
        <f t="shared" si="68"/>
        <v>1486.1</v>
      </c>
      <c r="BO45">
        <f t="shared" si="69"/>
        <v>-8.069600000000001</v>
      </c>
      <c r="BP45">
        <f>+H45-AL45</f>
        <v>1193.39</v>
      </c>
      <c r="BQ45" s="43">
        <f t="shared" si="70"/>
        <v>0.8030347890451519</v>
      </c>
      <c r="BR45">
        <f t="shared" si="71"/>
        <v>1176.2000000000003</v>
      </c>
      <c r="BS45">
        <f t="shared" si="71"/>
        <v>-3</v>
      </c>
      <c r="BT45">
        <f t="shared" si="71"/>
        <v>0.45</v>
      </c>
      <c r="BU45">
        <f t="shared" si="71"/>
        <v>0</v>
      </c>
      <c r="BV45">
        <f t="shared" si="71"/>
        <v>0</v>
      </c>
      <c r="BW45">
        <f t="shared" si="71"/>
        <v>61.400000000000034</v>
      </c>
      <c r="BX45">
        <f t="shared" si="71"/>
        <v>0</v>
      </c>
      <c r="BY45">
        <f t="shared" si="71"/>
        <v>0</v>
      </c>
      <c r="BZ45">
        <f t="shared" si="71"/>
        <v>0</v>
      </c>
      <c r="CA45">
        <f t="shared" si="71"/>
        <v>-8</v>
      </c>
      <c r="CB45">
        <f t="shared" si="71"/>
        <v>-1.8000000000000007</v>
      </c>
      <c r="CC45">
        <f t="shared" si="71"/>
        <v>0</v>
      </c>
      <c r="CD45">
        <f t="shared" si="71"/>
        <v>-9.899999999999999</v>
      </c>
      <c r="CE45">
        <f t="shared" si="71"/>
        <v>0</v>
      </c>
      <c r="CF45" s="9">
        <f>+BW45+BU45+BP45</f>
        <v>1254.7900000000002</v>
      </c>
      <c r="CG45" s="10" t="b">
        <f>CF45=BK45</f>
        <v>0</v>
      </c>
      <c r="CH45" s="10">
        <f>SUM(BX45:CC45)</f>
        <v>-9.8</v>
      </c>
      <c r="CI45" s="21" t="b">
        <f>CH45=CD45</f>
        <v>0</v>
      </c>
    </row>
    <row r="46" spans="1:87" ht="15.75" thickBot="1">
      <c r="A46" s="17" t="s">
        <v>34</v>
      </c>
      <c r="B46" s="12">
        <f aca="true" t="shared" si="72" ref="B46:Y46">SUM(B41:B45)</f>
        <v>0</v>
      </c>
      <c r="C46" s="12">
        <f t="shared" si="72"/>
        <v>1201.6</v>
      </c>
      <c r="D46" s="12">
        <f t="shared" si="72"/>
        <v>12.299999999999999</v>
      </c>
      <c r="E46" s="12">
        <f t="shared" si="72"/>
        <v>1.5000000000000002</v>
      </c>
      <c r="F46" s="12">
        <f t="shared" si="72"/>
        <v>2526.8199999999997</v>
      </c>
      <c r="G46" s="42">
        <f t="shared" si="62"/>
        <v>9.109200000000001</v>
      </c>
      <c r="H46" s="12">
        <f t="shared" si="72"/>
        <v>1516.0900000000001</v>
      </c>
      <c r="I46" s="43">
        <f t="shared" si="63"/>
        <v>0.5999992084913054</v>
      </c>
      <c r="J46" s="43">
        <f t="shared" si="64"/>
        <v>5.466000000000004</v>
      </c>
      <c r="K46" s="12">
        <f t="shared" si="72"/>
        <v>2552.9</v>
      </c>
      <c r="L46" s="12">
        <f t="shared" si="72"/>
        <v>0</v>
      </c>
      <c r="M46" s="12">
        <f t="shared" si="72"/>
        <v>2.17</v>
      </c>
      <c r="N46" s="12">
        <f t="shared" si="72"/>
        <v>0</v>
      </c>
      <c r="O46" s="12">
        <f t="shared" si="72"/>
        <v>0</v>
      </c>
      <c r="P46" s="12">
        <f t="shared" si="72"/>
        <v>1073</v>
      </c>
      <c r="Q46" s="12">
        <f t="shared" si="72"/>
        <v>48.5</v>
      </c>
      <c r="R46" s="12">
        <f t="shared" si="72"/>
        <v>0</v>
      </c>
      <c r="S46" s="12">
        <f t="shared" si="72"/>
        <v>0</v>
      </c>
      <c r="T46" s="12">
        <f t="shared" si="72"/>
        <v>280.9</v>
      </c>
      <c r="U46" s="12">
        <f t="shared" si="72"/>
        <v>77</v>
      </c>
      <c r="V46" s="12">
        <f t="shared" si="72"/>
        <v>0</v>
      </c>
      <c r="W46" s="12">
        <f t="shared" si="72"/>
        <v>406.4</v>
      </c>
      <c r="X46" s="33">
        <f t="shared" si="72"/>
        <v>0</v>
      </c>
      <c r="Y46" s="34">
        <f t="shared" si="72"/>
        <v>2589.09</v>
      </c>
      <c r="Z46" s="12"/>
      <c r="AA46" s="12">
        <f>SUM(AA41:AA45)</f>
        <v>406.4</v>
      </c>
      <c r="AB46" s="33"/>
      <c r="AE46" s="17" t="s">
        <v>34</v>
      </c>
      <c r="AF46" s="12">
        <f aca="true" t="shared" si="73" ref="AF46:BC46">SUM(AF41:AF45)</f>
        <v>0</v>
      </c>
      <c r="AG46" s="12">
        <f t="shared" si="73"/>
        <v>737.7</v>
      </c>
      <c r="AH46" s="12">
        <f t="shared" si="73"/>
        <v>0.6</v>
      </c>
      <c r="AI46" s="12">
        <f t="shared" si="73"/>
        <v>0.030000000000000002</v>
      </c>
      <c r="AJ46" s="12">
        <f t="shared" si="73"/>
        <v>508.57000000000005</v>
      </c>
      <c r="AK46" s="42">
        <f t="shared" si="65"/>
        <v>15.654800000000002</v>
      </c>
      <c r="AL46" s="12">
        <f t="shared" si="73"/>
        <v>3.1</v>
      </c>
      <c r="AM46" s="43">
        <f t="shared" si="66"/>
        <v>0.006095522740232416</v>
      </c>
      <c r="AN46" s="43">
        <f t="shared" si="67"/>
        <v>0.06</v>
      </c>
      <c r="AO46" s="12">
        <f t="shared" si="73"/>
        <v>929.6</v>
      </c>
      <c r="AP46" s="12">
        <f t="shared" si="73"/>
        <v>25</v>
      </c>
      <c r="AQ46" s="12">
        <f t="shared" si="73"/>
        <v>-0.11</v>
      </c>
      <c r="AR46" s="12">
        <f t="shared" si="73"/>
        <v>0</v>
      </c>
      <c r="AS46" s="12">
        <f t="shared" si="73"/>
        <v>0</v>
      </c>
      <c r="AT46" s="12">
        <f t="shared" si="73"/>
        <v>734.5999999999999</v>
      </c>
      <c r="AU46" s="12">
        <f t="shared" si="73"/>
        <v>58.39999999999999</v>
      </c>
      <c r="AV46" s="12">
        <f t="shared" si="73"/>
        <v>0</v>
      </c>
      <c r="AW46" s="12">
        <f t="shared" si="73"/>
        <v>0</v>
      </c>
      <c r="AX46" s="12">
        <f t="shared" si="73"/>
        <v>418.70000000000005</v>
      </c>
      <c r="AY46" s="12">
        <f t="shared" si="73"/>
        <v>93.3</v>
      </c>
      <c r="AZ46" s="12">
        <f t="shared" si="73"/>
        <v>0</v>
      </c>
      <c r="BA46" s="12">
        <f t="shared" si="73"/>
        <v>569.4</v>
      </c>
      <c r="BB46" s="33">
        <f t="shared" si="73"/>
        <v>0</v>
      </c>
      <c r="BC46" s="34">
        <f t="shared" si="73"/>
        <v>737.7</v>
      </c>
      <c r="BD46" s="12"/>
      <c r="BE46" s="12">
        <f>SUM(BE41:BE45)</f>
        <v>570.3999999999999</v>
      </c>
      <c r="BF46" s="33"/>
      <c r="BI46" s="17" t="s">
        <v>34</v>
      </c>
      <c r="BJ46" s="12">
        <f aca="true" t="shared" si="74" ref="BJ46:CF46">SUM(BJ41:BJ45)</f>
        <v>0</v>
      </c>
      <c r="BK46" s="12">
        <f t="shared" si="74"/>
        <v>463.90000000000003</v>
      </c>
      <c r="BL46" s="12">
        <f t="shared" si="74"/>
        <v>11.7</v>
      </c>
      <c r="BM46" s="12">
        <f t="shared" si="74"/>
        <v>1.47</v>
      </c>
      <c r="BN46" s="50">
        <f t="shared" si="74"/>
        <v>2018.25</v>
      </c>
      <c r="BO46">
        <f t="shared" si="69"/>
        <v>-6.545599999999995</v>
      </c>
      <c r="BP46" s="12">
        <f t="shared" si="74"/>
        <v>1512.9900000000002</v>
      </c>
      <c r="BQ46" s="43">
        <f t="shared" si="70"/>
        <v>0.7496544035674472</v>
      </c>
      <c r="BR46" s="12">
        <f t="shared" si="74"/>
        <v>1623.3000000000002</v>
      </c>
      <c r="BS46" s="12">
        <f t="shared" si="74"/>
        <v>-25</v>
      </c>
      <c r="BT46" s="12">
        <f t="shared" si="74"/>
        <v>2.28</v>
      </c>
      <c r="BU46" s="12">
        <f t="shared" si="74"/>
        <v>0</v>
      </c>
      <c r="BV46" s="12">
        <f t="shared" si="74"/>
        <v>0</v>
      </c>
      <c r="BW46" s="12">
        <f t="shared" si="74"/>
        <v>338.4</v>
      </c>
      <c r="BX46" s="12">
        <f t="shared" si="74"/>
        <v>-9.899999999999997</v>
      </c>
      <c r="BY46" s="12">
        <f t="shared" si="74"/>
        <v>0</v>
      </c>
      <c r="BZ46" s="12">
        <f t="shared" si="74"/>
        <v>0</v>
      </c>
      <c r="CA46" s="12">
        <f t="shared" si="74"/>
        <v>-137.8</v>
      </c>
      <c r="CB46" s="12">
        <f t="shared" si="74"/>
        <v>-16.3</v>
      </c>
      <c r="CC46" s="12">
        <f t="shared" si="74"/>
        <v>0</v>
      </c>
      <c r="CD46" s="12">
        <f t="shared" si="74"/>
        <v>-162.99999999999997</v>
      </c>
      <c r="CE46" s="33">
        <f t="shared" si="74"/>
        <v>0</v>
      </c>
      <c r="CF46" s="34">
        <f t="shared" si="74"/>
        <v>1851.39</v>
      </c>
      <c r="CG46" s="12"/>
      <c r="CH46" s="12">
        <f>SUM(CH41:CH45)</f>
        <v>-164.00000000000003</v>
      </c>
      <c r="CI46" s="33"/>
    </row>
    <row r="50" spans="1:28" ht="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15">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row>
    <row r="52" spans="1:28" ht="15">
      <c r="A52" s="35"/>
      <c r="B52" s="36"/>
      <c r="C52" s="36"/>
      <c r="D52" s="35"/>
      <c r="E52" s="35"/>
      <c r="F52" s="36"/>
      <c r="G52" s="36"/>
      <c r="H52" s="36"/>
      <c r="I52" s="36"/>
      <c r="J52" s="36"/>
      <c r="K52" s="36"/>
      <c r="L52" s="36"/>
      <c r="M52" s="36"/>
      <c r="N52" s="36"/>
      <c r="O52" s="36"/>
      <c r="P52" s="36"/>
      <c r="Q52" s="36"/>
      <c r="R52" s="36"/>
      <c r="S52" s="36"/>
      <c r="T52" s="36"/>
      <c r="U52" s="36"/>
      <c r="V52" s="36"/>
      <c r="W52" s="36"/>
      <c r="X52" s="36"/>
      <c r="Y52" s="36"/>
      <c r="Z52" s="36"/>
      <c r="AA52" s="36"/>
      <c r="AB52" s="36"/>
    </row>
    <row r="53" spans="1:28" ht="1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1:28" ht="1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ht="1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row>
    <row r="56" spans="1:28" ht="1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row>
    <row r="57" spans="1:28" ht="1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ht="1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ht="1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28" ht="1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0">
    <tabColor indexed="34"/>
  </sheetPr>
  <dimension ref="A1:CV6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140625" defaultRowHeight="15"/>
  <cols>
    <col min="1" max="1" width="19.00390625" style="0" customWidth="1"/>
    <col min="6" max="7" width="10.28125" style="0" customWidth="1"/>
    <col min="11" max="11" width="10.140625" style="0" customWidth="1"/>
    <col min="41" max="41" width="10.140625" style="0" customWidth="1"/>
    <col min="42" max="42" width="0" style="0" hidden="1" customWidth="1"/>
    <col min="66" max="67" width="10.140625" style="0" customWidth="1"/>
    <col min="71" max="71" width="0" style="0" hidden="1" customWidth="1"/>
  </cols>
  <sheetData>
    <row r="1" spans="1:87" ht="15">
      <c r="A1" s="39" t="s">
        <v>96</v>
      </c>
      <c r="B1" s="37"/>
      <c r="C1" s="37"/>
      <c r="D1" s="38"/>
      <c r="E1" s="37"/>
      <c r="F1" s="37"/>
      <c r="G1" s="37"/>
      <c r="H1" s="37"/>
      <c r="I1" s="37"/>
      <c r="J1" s="37"/>
      <c r="K1" s="37"/>
      <c r="L1" s="37"/>
      <c r="M1" s="37"/>
      <c r="N1" s="37"/>
      <c r="O1" s="37"/>
      <c r="P1" s="37"/>
      <c r="Q1" s="37"/>
      <c r="R1" s="37"/>
      <c r="S1" s="37"/>
      <c r="T1" s="37"/>
      <c r="U1" s="37"/>
      <c r="V1" s="37"/>
      <c r="W1" s="37"/>
      <c r="X1" s="37"/>
      <c r="Y1" s="37"/>
      <c r="Z1" s="37"/>
      <c r="AA1" s="37"/>
      <c r="AB1" s="37"/>
      <c r="AC1" s="3"/>
      <c r="AD1" s="3"/>
      <c r="AE1" s="79" t="s">
        <v>97</v>
      </c>
      <c r="AF1" s="80"/>
      <c r="AG1" s="80"/>
      <c r="AH1" s="81"/>
      <c r="AI1" s="80"/>
      <c r="AJ1" s="80"/>
      <c r="AK1" s="80"/>
      <c r="AL1" s="80"/>
      <c r="AM1" s="80"/>
      <c r="AN1" s="80"/>
      <c r="AO1" s="80"/>
      <c r="AP1" s="80"/>
      <c r="AQ1" s="80"/>
      <c r="AR1" s="80"/>
      <c r="AS1" s="80"/>
      <c r="AT1" s="80"/>
      <c r="AU1" s="80"/>
      <c r="AV1" s="80"/>
      <c r="AW1" s="80"/>
      <c r="AX1" s="80"/>
      <c r="AY1" s="80"/>
      <c r="AZ1" s="80"/>
      <c r="BA1" s="80"/>
      <c r="BB1" s="80"/>
      <c r="BC1" s="80"/>
      <c r="BD1" s="80"/>
      <c r="BE1" s="80"/>
      <c r="BF1" s="80"/>
      <c r="BG1" s="3"/>
      <c r="BH1" s="3"/>
      <c r="BI1" s="82" t="s">
        <v>110</v>
      </c>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row>
    <row r="2" spans="1:100" ht="15.75" thickBot="1">
      <c r="A2" s="122" t="s">
        <v>162</v>
      </c>
      <c r="O2" s="3"/>
      <c r="P2" s="3"/>
      <c r="Q2" s="2"/>
      <c r="R2" s="2"/>
      <c r="S2" s="2" t="s">
        <v>22</v>
      </c>
      <c r="T2" s="2"/>
      <c r="U2" s="2"/>
      <c r="V2" s="2"/>
      <c r="W2" s="2"/>
      <c r="AE2" t="s">
        <v>98</v>
      </c>
      <c r="AS2" s="3"/>
      <c r="AT2" s="3"/>
      <c r="AU2" s="2"/>
      <c r="AV2" s="2"/>
      <c r="AW2" s="2" t="s">
        <v>22</v>
      </c>
      <c r="AX2" s="2"/>
      <c r="AY2" s="2"/>
      <c r="AZ2" s="2"/>
      <c r="BA2" s="2"/>
      <c r="BI2" t="s">
        <v>104</v>
      </c>
      <c r="BV2" s="3"/>
      <c r="BW2" s="3"/>
      <c r="BX2" s="2"/>
      <c r="BY2" s="2"/>
      <c r="BZ2" s="2" t="s">
        <v>22</v>
      </c>
      <c r="CA2" s="2"/>
      <c r="CB2" s="2"/>
      <c r="CC2" s="2"/>
      <c r="CD2" s="2"/>
      <c r="CJ2" s="3"/>
      <c r="CK2" s="3"/>
      <c r="CL2" s="3"/>
      <c r="CM2" s="3"/>
      <c r="CN2" s="3"/>
      <c r="CO2" s="3"/>
      <c r="CP2" s="3"/>
      <c r="CQ2" s="3"/>
      <c r="CR2" s="3"/>
      <c r="CS2" s="3"/>
      <c r="CT2" s="3"/>
      <c r="CU2" s="3"/>
      <c r="CV2" s="3"/>
    </row>
    <row r="3" spans="1:100" ht="90.75" thickBot="1">
      <c r="A3" s="16"/>
      <c r="B3" s="5" t="s">
        <v>4</v>
      </c>
      <c r="C3" s="5" t="s">
        <v>5</v>
      </c>
      <c r="D3" s="5" t="s">
        <v>6</v>
      </c>
      <c r="E3" s="5" t="s">
        <v>7</v>
      </c>
      <c r="F3" s="5" t="s">
        <v>8</v>
      </c>
      <c r="G3" s="7" t="s">
        <v>115</v>
      </c>
      <c r="H3" s="5" t="s">
        <v>114</v>
      </c>
      <c r="I3" s="7" t="s">
        <v>112</v>
      </c>
      <c r="J3" s="7" t="s">
        <v>113</v>
      </c>
      <c r="K3" s="5" t="s">
        <v>10</v>
      </c>
      <c r="L3" s="5" t="s">
        <v>11</v>
      </c>
      <c r="M3" s="5" t="s">
        <v>12</v>
      </c>
      <c r="N3" s="5" t="s">
        <v>14</v>
      </c>
      <c r="O3" s="5" t="s">
        <v>13</v>
      </c>
      <c r="P3" s="5" t="s">
        <v>15</v>
      </c>
      <c r="Q3" s="6" t="s">
        <v>16</v>
      </c>
      <c r="R3" s="6" t="s">
        <v>17</v>
      </c>
      <c r="S3" s="6" t="s">
        <v>19</v>
      </c>
      <c r="T3" s="6" t="s">
        <v>20</v>
      </c>
      <c r="U3" s="6" t="s">
        <v>0</v>
      </c>
      <c r="V3" s="6" t="s">
        <v>1</v>
      </c>
      <c r="W3" s="6" t="s">
        <v>18</v>
      </c>
      <c r="X3" s="5" t="s">
        <v>23</v>
      </c>
      <c r="Y3" s="7" t="s">
        <v>5</v>
      </c>
      <c r="Z3" s="7" t="s">
        <v>27</v>
      </c>
      <c r="AA3" s="7" t="s">
        <v>18</v>
      </c>
      <c r="AB3" s="8" t="s">
        <v>27</v>
      </c>
      <c r="AE3" s="16"/>
      <c r="AF3" s="5" t="s">
        <v>4</v>
      </c>
      <c r="AG3" s="5" t="s">
        <v>5</v>
      </c>
      <c r="AH3" s="5" t="s">
        <v>6</v>
      </c>
      <c r="AI3" s="5" t="s">
        <v>7</v>
      </c>
      <c r="AJ3" s="5" t="s">
        <v>8</v>
      </c>
      <c r="AK3" s="7" t="s">
        <v>115</v>
      </c>
      <c r="AL3" s="5" t="s">
        <v>114</v>
      </c>
      <c r="AM3" s="7" t="s">
        <v>112</v>
      </c>
      <c r="AN3" s="7" t="s">
        <v>113</v>
      </c>
      <c r="AO3" s="5" t="s">
        <v>10</v>
      </c>
      <c r="AP3" s="5" t="s">
        <v>11</v>
      </c>
      <c r="AQ3" s="5" t="s">
        <v>12</v>
      </c>
      <c r="AR3" s="5" t="s">
        <v>14</v>
      </c>
      <c r="AS3" s="5" t="s">
        <v>13</v>
      </c>
      <c r="AT3" s="5" t="s">
        <v>15</v>
      </c>
      <c r="AU3" s="6" t="s">
        <v>16</v>
      </c>
      <c r="AV3" s="6" t="s">
        <v>17</v>
      </c>
      <c r="AW3" s="6" t="s">
        <v>19</v>
      </c>
      <c r="AX3" s="6" t="s">
        <v>20</v>
      </c>
      <c r="AY3" s="6" t="s">
        <v>0</v>
      </c>
      <c r="AZ3" s="6" t="s">
        <v>1</v>
      </c>
      <c r="BA3" s="6" t="s">
        <v>18</v>
      </c>
      <c r="BB3" s="5" t="s">
        <v>23</v>
      </c>
      <c r="BC3" s="7" t="s">
        <v>5</v>
      </c>
      <c r="BD3" s="7" t="s">
        <v>27</v>
      </c>
      <c r="BE3" s="7" t="s">
        <v>18</v>
      </c>
      <c r="BF3" s="8" t="s">
        <v>27</v>
      </c>
      <c r="BI3" s="16"/>
      <c r="BJ3" s="5" t="s">
        <v>4</v>
      </c>
      <c r="BK3" s="5" t="s">
        <v>5</v>
      </c>
      <c r="BL3" s="5" t="s">
        <v>6</v>
      </c>
      <c r="BM3" s="5" t="s">
        <v>7</v>
      </c>
      <c r="BN3" s="5" t="s">
        <v>8</v>
      </c>
      <c r="BO3" s="7" t="s">
        <v>115</v>
      </c>
      <c r="BP3" s="5" t="s">
        <v>114</v>
      </c>
      <c r="BQ3" s="7" t="s">
        <v>112</v>
      </c>
      <c r="BR3" s="5" t="s">
        <v>10</v>
      </c>
      <c r="BS3" s="5" t="s">
        <v>11</v>
      </c>
      <c r="BT3" s="5" t="s">
        <v>12</v>
      </c>
      <c r="BU3" s="5" t="s">
        <v>14</v>
      </c>
      <c r="BV3" s="5" t="s">
        <v>13</v>
      </c>
      <c r="BW3" s="5" t="s">
        <v>15</v>
      </c>
      <c r="BX3" s="6" t="s">
        <v>16</v>
      </c>
      <c r="BY3" s="6" t="s">
        <v>17</v>
      </c>
      <c r="BZ3" s="6" t="s">
        <v>19</v>
      </c>
      <c r="CA3" s="6" t="s">
        <v>20</v>
      </c>
      <c r="CB3" s="6" t="s">
        <v>0</v>
      </c>
      <c r="CC3" s="6" t="s">
        <v>1</v>
      </c>
      <c r="CD3" s="6" t="s">
        <v>18</v>
      </c>
      <c r="CE3" s="5" t="s">
        <v>23</v>
      </c>
      <c r="CF3" s="7" t="s">
        <v>5</v>
      </c>
      <c r="CG3" s="7" t="s">
        <v>27</v>
      </c>
      <c r="CH3" s="7" t="s">
        <v>18</v>
      </c>
      <c r="CI3" s="8" t="s">
        <v>27</v>
      </c>
      <c r="CJ3" s="3"/>
      <c r="CK3" s="3"/>
      <c r="CL3" s="3"/>
      <c r="CM3" s="3"/>
      <c r="CN3" s="3"/>
      <c r="CO3" s="3"/>
      <c r="CP3" s="3"/>
      <c r="CQ3" s="3"/>
      <c r="CR3" s="3"/>
      <c r="CS3" s="3"/>
      <c r="CT3" s="3"/>
      <c r="CU3" s="3"/>
      <c r="CV3" s="3"/>
    </row>
    <row r="4" spans="1:87" ht="30.75" thickBot="1">
      <c r="A4" s="17"/>
      <c r="B4" s="11" t="s">
        <v>21</v>
      </c>
      <c r="C4" s="11" t="s">
        <v>21</v>
      </c>
      <c r="D4" s="12" t="s">
        <v>2</v>
      </c>
      <c r="E4" s="12" t="s">
        <v>2</v>
      </c>
      <c r="F4" s="11" t="s">
        <v>25</v>
      </c>
      <c r="G4" s="13"/>
      <c r="H4" s="11" t="s">
        <v>21</v>
      </c>
      <c r="I4" s="13"/>
      <c r="J4" s="13" t="s">
        <v>21</v>
      </c>
      <c r="K4" s="11" t="s">
        <v>25</v>
      </c>
      <c r="L4" s="11" t="s">
        <v>3</v>
      </c>
      <c r="M4" s="11" t="s">
        <v>26</v>
      </c>
      <c r="N4" s="11" t="s">
        <v>21</v>
      </c>
      <c r="O4" s="11" t="s">
        <v>21</v>
      </c>
      <c r="P4" s="11" t="s">
        <v>21</v>
      </c>
      <c r="Q4" s="11" t="s">
        <v>21</v>
      </c>
      <c r="R4" s="11" t="s">
        <v>21</v>
      </c>
      <c r="S4" s="11" t="s">
        <v>21</v>
      </c>
      <c r="T4" s="11" t="s">
        <v>21</v>
      </c>
      <c r="U4" s="11" t="s">
        <v>21</v>
      </c>
      <c r="V4" s="11" t="s">
        <v>21</v>
      </c>
      <c r="W4" s="11" t="s">
        <v>21</v>
      </c>
      <c r="X4" s="11" t="s">
        <v>21</v>
      </c>
      <c r="Y4" s="13" t="s">
        <v>24</v>
      </c>
      <c r="Z4" s="14" t="s">
        <v>28</v>
      </c>
      <c r="AA4" s="13" t="s">
        <v>24</v>
      </c>
      <c r="AB4" s="15" t="s">
        <v>28</v>
      </c>
      <c r="AE4" s="17"/>
      <c r="AF4" s="11" t="s">
        <v>21</v>
      </c>
      <c r="AG4" s="11" t="s">
        <v>21</v>
      </c>
      <c r="AH4" s="12" t="s">
        <v>2</v>
      </c>
      <c r="AI4" s="12" t="s">
        <v>2</v>
      </c>
      <c r="AJ4" s="11" t="s">
        <v>25</v>
      </c>
      <c r="AK4" s="13"/>
      <c r="AL4" s="11" t="s">
        <v>21</v>
      </c>
      <c r="AM4" s="13"/>
      <c r="AN4" s="13" t="s">
        <v>21</v>
      </c>
      <c r="AO4" s="11" t="s">
        <v>25</v>
      </c>
      <c r="AP4" s="11" t="s">
        <v>3</v>
      </c>
      <c r="AQ4" s="11" t="s">
        <v>26</v>
      </c>
      <c r="AR4" s="11" t="s">
        <v>21</v>
      </c>
      <c r="AS4" s="11" t="s">
        <v>21</v>
      </c>
      <c r="AT4" s="11" t="s">
        <v>21</v>
      </c>
      <c r="AU4" s="11" t="s">
        <v>21</v>
      </c>
      <c r="AV4" s="11" t="s">
        <v>21</v>
      </c>
      <c r="AW4" s="11" t="s">
        <v>21</v>
      </c>
      <c r="AX4" s="11" t="s">
        <v>21</v>
      </c>
      <c r="AY4" s="11" t="s">
        <v>21</v>
      </c>
      <c r="AZ4" s="11" t="s">
        <v>21</v>
      </c>
      <c r="BA4" s="11" t="s">
        <v>21</v>
      </c>
      <c r="BB4" s="11" t="s">
        <v>21</v>
      </c>
      <c r="BC4" s="13" t="s">
        <v>24</v>
      </c>
      <c r="BD4" s="14" t="s">
        <v>28</v>
      </c>
      <c r="BE4" s="13" t="s">
        <v>24</v>
      </c>
      <c r="BF4" s="15" t="s">
        <v>28</v>
      </c>
      <c r="BI4" s="17"/>
      <c r="BJ4" s="11" t="s">
        <v>21</v>
      </c>
      <c r="BK4" s="11" t="s">
        <v>21</v>
      </c>
      <c r="BL4" s="12" t="s">
        <v>2</v>
      </c>
      <c r="BM4" s="12" t="s">
        <v>2</v>
      </c>
      <c r="BN4" s="11" t="s">
        <v>25</v>
      </c>
      <c r="BO4" s="11"/>
      <c r="BP4" s="11" t="s">
        <v>21</v>
      </c>
      <c r="BQ4" s="13"/>
      <c r="BR4" s="11" t="s">
        <v>25</v>
      </c>
      <c r="BS4" s="11" t="s">
        <v>3</v>
      </c>
      <c r="BT4" s="11" t="s">
        <v>26</v>
      </c>
      <c r="BU4" s="11" t="s">
        <v>21</v>
      </c>
      <c r="BV4" s="11" t="s">
        <v>21</v>
      </c>
      <c r="BW4" s="11" t="s">
        <v>21</v>
      </c>
      <c r="BX4" s="11" t="s">
        <v>21</v>
      </c>
      <c r="BY4" s="11" t="s">
        <v>21</v>
      </c>
      <c r="BZ4" s="11" t="s">
        <v>21</v>
      </c>
      <c r="CA4" s="11" t="s">
        <v>21</v>
      </c>
      <c r="CB4" s="11" t="s">
        <v>21</v>
      </c>
      <c r="CC4" s="11" t="s">
        <v>21</v>
      </c>
      <c r="CD4" s="11" t="s">
        <v>21</v>
      </c>
      <c r="CE4" s="11" t="s">
        <v>21</v>
      </c>
      <c r="CF4" s="13" t="s">
        <v>24</v>
      </c>
      <c r="CG4" s="14" t="s">
        <v>28</v>
      </c>
      <c r="CH4" s="13" t="s">
        <v>24</v>
      </c>
      <c r="CI4" s="15" t="s">
        <v>28</v>
      </c>
    </row>
    <row r="5" spans="1:87" ht="15.75" thickBot="1">
      <c r="A5" s="40" t="s">
        <v>129</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t="s">
        <v>135</v>
      </c>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t="s">
        <v>104</v>
      </c>
      <c r="BJ5" s="40"/>
      <c r="BK5" s="40"/>
      <c r="BL5" s="40"/>
      <c r="BM5" s="40"/>
      <c r="BN5" s="40"/>
      <c r="BO5" s="40"/>
      <c r="BP5" s="40"/>
      <c r="BQ5" s="42"/>
      <c r="BR5" s="40"/>
      <c r="BS5" s="40"/>
      <c r="BT5" s="40"/>
      <c r="BU5" s="40"/>
      <c r="BV5" s="40"/>
      <c r="BW5" s="40"/>
      <c r="BX5" s="40"/>
      <c r="BY5" s="40"/>
      <c r="BZ5" s="40"/>
      <c r="CA5" s="40"/>
      <c r="CB5" s="40"/>
      <c r="CC5" s="40"/>
      <c r="CD5" s="40"/>
      <c r="CE5" s="40"/>
      <c r="CF5" s="40"/>
      <c r="CG5" s="40"/>
      <c r="CH5" s="40"/>
      <c r="CI5" s="40"/>
    </row>
    <row r="6" spans="1:87" ht="15">
      <c r="A6" s="18" t="s">
        <v>29</v>
      </c>
      <c r="B6" s="23">
        <v>0</v>
      </c>
      <c r="C6" s="23">
        <v>0.5</v>
      </c>
      <c r="D6">
        <v>0</v>
      </c>
      <c r="E6">
        <v>0</v>
      </c>
      <c r="F6">
        <v>0</v>
      </c>
      <c r="G6" s="42"/>
      <c r="H6">
        <v>0</v>
      </c>
      <c r="I6" s="43">
        <f aca="true" t="shared" si="0" ref="I6:I11">IF(F6&gt;0,H6/F6,0)</f>
        <v>0</v>
      </c>
      <c r="J6" s="43"/>
      <c r="K6">
        <v>0.5</v>
      </c>
      <c r="L6">
        <v>10</v>
      </c>
      <c r="M6">
        <v>0.005</v>
      </c>
      <c r="N6">
        <v>0</v>
      </c>
      <c r="O6">
        <v>0</v>
      </c>
      <c r="P6">
        <v>0.5</v>
      </c>
      <c r="Q6">
        <v>0</v>
      </c>
      <c r="R6">
        <v>0</v>
      </c>
      <c r="S6">
        <v>0</v>
      </c>
      <c r="T6">
        <v>0</v>
      </c>
      <c r="U6">
        <v>0</v>
      </c>
      <c r="V6">
        <v>0</v>
      </c>
      <c r="W6">
        <v>0</v>
      </c>
      <c r="X6">
        <v>0</v>
      </c>
      <c r="Y6" s="4">
        <f>+P6+N6+H6</f>
        <v>0.5</v>
      </c>
      <c r="Z6" s="19" t="str">
        <f>+IF(Y6=C6,"true",IF(ABS(Y6-C6)/C6&lt;0.01,"round","false"))</f>
        <v>true</v>
      </c>
      <c r="AA6" s="19">
        <f>SUM(Q6:V6)</f>
        <v>0</v>
      </c>
      <c r="AB6" s="20" t="str">
        <f>+IF(AA6=W6,"true",IF(ABS(AA6-W6)/W6&lt;0.01,"round","false"))</f>
        <v>true</v>
      </c>
      <c r="AC6">
        <f>+Y6-C6</f>
        <v>0</v>
      </c>
      <c r="AE6" s="18" t="s">
        <v>29</v>
      </c>
      <c r="AF6">
        <v>0</v>
      </c>
      <c r="AG6">
        <v>0.5</v>
      </c>
      <c r="AH6">
        <v>0</v>
      </c>
      <c r="AI6">
        <v>0</v>
      </c>
      <c r="AJ6">
        <v>0</v>
      </c>
      <c r="AK6" s="42"/>
      <c r="AL6">
        <v>0</v>
      </c>
      <c r="AM6" s="43">
        <f aca="true" t="shared" si="1" ref="AM6:AM11">IF(AJ6&gt;0,AL6/AJ6,0)</f>
        <v>0</v>
      </c>
      <c r="AN6" s="43"/>
      <c r="AO6">
        <v>0.5</v>
      </c>
      <c r="AP6">
        <v>11</v>
      </c>
      <c r="AQ6">
        <v>-0.002</v>
      </c>
      <c r="AR6">
        <v>0</v>
      </c>
      <c r="AS6">
        <v>0</v>
      </c>
      <c r="AT6">
        <v>0.5</v>
      </c>
      <c r="AU6">
        <v>0</v>
      </c>
      <c r="AV6">
        <v>0</v>
      </c>
      <c r="AW6">
        <v>0</v>
      </c>
      <c r="AX6">
        <v>0</v>
      </c>
      <c r="AY6">
        <v>0</v>
      </c>
      <c r="AZ6">
        <v>0</v>
      </c>
      <c r="BA6">
        <v>0</v>
      </c>
      <c r="BB6">
        <v>0</v>
      </c>
      <c r="BC6" s="4">
        <f>+AT6+AR6+AL6</f>
        <v>0.5</v>
      </c>
      <c r="BD6" s="19" t="str">
        <f>+IF(BC6=AG6,"true",IF(ABS(BC6-AG6)/AG6&lt;0.01,"round","false"))</f>
        <v>true</v>
      </c>
      <c r="BE6" s="19">
        <f>SUM(AU6:AZ6)</f>
        <v>0</v>
      </c>
      <c r="BF6" s="20" t="str">
        <f>+IF(BE6=BA6,"true",IF(ABS(BE6-BA6)/BA6&lt;0.01,"round","false"))</f>
        <v>true</v>
      </c>
      <c r="BG6">
        <f>+BC6-AG6</f>
        <v>0</v>
      </c>
      <c r="BI6" s="18" t="s">
        <v>29</v>
      </c>
      <c r="BJ6">
        <f aca="true" t="shared" si="2" ref="BJ6:BN10">+B6-AF6</f>
        <v>0</v>
      </c>
      <c r="BK6">
        <f t="shared" si="2"/>
        <v>0</v>
      </c>
      <c r="BL6">
        <f t="shared" si="2"/>
        <v>0</v>
      </c>
      <c r="BM6">
        <f t="shared" si="2"/>
        <v>0</v>
      </c>
      <c r="BN6">
        <f t="shared" si="2"/>
        <v>0</v>
      </c>
      <c r="BP6">
        <f>+H6-AL6</f>
        <v>0</v>
      </c>
      <c r="BQ6" s="43">
        <f aca="true" t="shared" si="3" ref="BQ6:BQ11">IF(BN6&gt;0,BP6/BN6,0)</f>
        <v>0</v>
      </c>
      <c r="BR6">
        <f aca="true" t="shared" si="4" ref="BR6:CE10">+K6-AO6</f>
        <v>0</v>
      </c>
      <c r="BS6">
        <f t="shared" si="4"/>
        <v>-1</v>
      </c>
      <c r="BT6">
        <f t="shared" si="4"/>
        <v>0.007</v>
      </c>
      <c r="BU6">
        <f t="shared" si="4"/>
        <v>0</v>
      </c>
      <c r="BV6">
        <f t="shared" si="4"/>
        <v>0</v>
      </c>
      <c r="BW6">
        <f t="shared" si="4"/>
        <v>0</v>
      </c>
      <c r="BX6">
        <f t="shared" si="4"/>
        <v>0</v>
      </c>
      <c r="BY6">
        <f t="shared" si="4"/>
        <v>0</v>
      </c>
      <c r="BZ6">
        <f t="shared" si="4"/>
        <v>0</v>
      </c>
      <c r="CA6">
        <f t="shared" si="4"/>
        <v>0</v>
      </c>
      <c r="CB6">
        <f t="shared" si="4"/>
        <v>0</v>
      </c>
      <c r="CC6">
        <f t="shared" si="4"/>
        <v>0</v>
      </c>
      <c r="CD6">
        <f t="shared" si="4"/>
        <v>0</v>
      </c>
      <c r="CE6">
        <f t="shared" si="4"/>
        <v>0</v>
      </c>
      <c r="CF6" s="4">
        <f>+BW6+BU6+BP6</f>
        <v>0</v>
      </c>
      <c r="CG6" s="19" t="b">
        <f>CF6=BK6</f>
        <v>1</v>
      </c>
      <c r="CH6" s="19">
        <f>SUM(BX6:CC6)</f>
        <v>0</v>
      </c>
      <c r="CI6" s="20" t="b">
        <f>CH6=CD6</f>
        <v>1</v>
      </c>
    </row>
    <row r="7" spans="1:87" ht="15">
      <c r="A7" s="18" t="s">
        <v>30</v>
      </c>
      <c r="B7" s="23">
        <v>0</v>
      </c>
      <c r="C7" s="23">
        <v>0</v>
      </c>
      <c r="D7">
        <v>0</v>
      </c>
      <c r="E7">
        <v>0.02</v>
      </c>
      <c r="F7">
        <v>0</v>
      </c>
      <c r="G7" s="42"/>
      <c r="H7">
        <v>0</v>
      </c>
      <c r="I7" s="43">
        <f t="shared" si="0"/>
        <v>0</v>
      </c>
      <c r="J7" s="43"/>
      <c r="K7">
        <v>0.8</v>
      </c>
      <c r="L7">
        <v>2</v>
      </c>
      <c r="M7">
        <v>0.006</v>
      </c>
      <c r="N7">
        <v>0</v>
      </c>
      <c r="O7">
        <v>0</v>
      </c>
      <c r="P7">
        <v>0</v>
      </c>
      <c r="Q7">
        <v>0</v>
      </c>
      <c r="R7">
        <v>0</v>
      </c>
      <c r="S7">
        <v>0</v>
      </c>
      <c r="T7">
        <v>0.1</v>
      </c>
      <c r="U7">
        <v>0</v>
      </c>
      <c r="V7">
        <v>0</v>
      </c>
      <c r="W7">
        <v>0.1</v>
      </c>
      <c r="X7">
        <v>0</v>
      </c>
      <c r="Y7" s="22">
        <f>+P7+N7+H7</f>
        <v>0</v>
      </c>
      <c r="Z7" s="23" t="str">
        <f>+IF(Y7=C7,"true",IF(ABS(Y7-C7)/C7&lt;0.01,"round","false"))</f>
        <v>true</v>
      </c>
      <c r="AA7" s="23">
        <f>SUM(Q7:V7)</f>
        <v>0.1</v>
      </c>
      <c r="AB7" s="24" t="str">
        <f>+IF(AA7=W7,"true",IF(ABS(AA7-W7)/W7&lt;0.01,"round","false"))</f>
        <v>true</v>
      </c>
      <c r="AC7">
        <f aca="true" t="shared" si="5" ref="AC7:AC31">+Y7-C7</f>
        <v>0</v>
      </c>
      <c r="AE7" s="18" t="s">
        <v>30</v>
      </c>
      <c r="AF7">
        <v>0</v>
      </c>
      <c r="AG7">
        <v>0</v>
      </c>
      <c r="AH7">
        <v>0</v>
      </c>
      <c r="AI7">
        <v>0</v>
      </c>
      <c r="AJ7">
        <v>0</v>
      </c>
      <c r="AK7" s="42"/>
      <c r="AL7">
        <v>0</v>
      </c>
      <c r="AM7" s="43">
        <f t="shared" si="1"/>
        <v>0</v>
      </c>
      <c r="AN7" s="43"/>
      <c r="AO7">
        <v>0.7</v>
      </c>
      <c r="AP7">
        <v>2</v>
      </c>
      <c r="AQ7">
        <v>-0.001</v>
      </c>
      <c r="AR7">
        <v>0</v>
      </c>
      <c r="AS7">
        <v>0</v>
      </c>
      <c r="AT7">
        <v>0</v>
      </c>
      <c r="AU7">
        <v>0</v>
      </c>
      <c r="AV7">
        <v>0</v>
      </c>
      <c r="AW7">
        <v>0</v>
      </c>
      <c r="AX7">
        <v>0.1</v>
      </c>
      <c r="AY7">
        <v>0</v>
      </c>
      <c r="AZ7">
        <v>0</v>
      </c>
      <c r="BA7">
        <v>0.1</v>
      </c>
      <c r="BB7">
        <v>0</v>
      </c>
      <c r="BC7" s="22">
        <f>+AT7+AR7+AL7</f>
        <v>0</v>
      </c>
      <c r="BD7" s="23" t="str">
        <f>+IF(BC7=AG7,"true",IF(ABS(BC7-AG7)/AG7&lt;0.01,"round","false"))</f>
        <v>true</v>
      </c>
      <c r="BE7" s="23">
        <f>SUM(AU7:AZ7)</f>
        <v>0.1</v>
      </c>
      <c r="BF7" s="24" t="str">
        <f>+IF(BE7=BA7,"true",IF(ABS(BE7-BA7)/BA7&lt;0.01,"round","false"))</f>
        <v>true</v>
      </c>
      <c r="BG7">
        <f aca="true" t="shared" si="6" ref="BG7:BG31">+BC7-AG7</f>
        <v>0</v>
      </c>
      <c r="BI7" s="18" t="s">
        <v>30</v>
      </c>
      <c r="BJ7">
        <f t="shared" si="2"/>
        <v>0</v>
      </c>
      <c r="BK7">
        <f t="shared" si="2"/>
        <v>0</v>
      </c>
      <c r="BL7">
        <f t="shared" si="2"/>
        <v>0</v>
      </c>
      <c r="BM7">
        <f t="shared" si="2"/>
        <v>0.02</v>
      </c>
      <c r="BN7">
        <f t="shared" si="2"/>
        <v>0</v>
      </c>
      <c r="BP7">
        <f>+H7-AL7</f>
        <v>0</v>
      </c>
      <c r="BQ7" s="43">
        <f t="shared" si="3"/>
        <v>0</v>
      </c>
      <c r="BR7">
        <f t="shared" si="4"/>
        <v>0.10000000000000009</v>
      </c>
      <c r="BS7">
        <f t="shared" si="4"/>
        <v>0</v>
      </c>
      <c r="BT7">
        <f t="shared" si="4"/>
        <v>0.007</v>
      </c>
      <c r="BU7">
        <f t="shared" si="4"/>
        <v>0</v>
      </c>
      <c r="BV7">
        <f t="shared" si="4"/>
        <v>0</v>
      </c>
      <c r="BW7">
        <f t="shared" si="4"/>
        <v>0</v>
      </c>
      <c r="BX7">
        <f t="shared" si="4"/>
        <v>0</v>
      </c>
      <c r="BY7">
        <f t="shared" si="4"/>
        <v>0</v>
      </c>
      <c r="BZ7">
        <f t="shared" si="4"/>
        <v>0</v>
      </c>
      <c r="CA7">
        <f t="shared" si="4"/>
        <v>0</v>
      </c>
      <c r="CB7">
        <f t="shared" si="4"/>
        <v>0</v>
      </c>
      <c r="CC7">
        <f t="shared" si="4"/>
        <v>0</v>
      </c>
      <c r="CD7">
        <f t="shared" si="4"/>
        <v>0</v>
      </c>
      <c r="CE7">
        <f t="shared" si="4"/>
        <v>0</v>
      </c>
      <c r="CF7" s="22">
        <f>+BW7+BU7+BP7</f>
        <v>0</v>
      </c>
      <c r="CG7" s="23" t="b">
        <f>CF7=BK7</f>
        <v>1</v>
      </c>
      <c r="CH7" s="23">
        <f>SUM(BX7:CC7)</f>
        <v>0</v>
      </c>
      <c r="CI7" s="24" t="b">
        <f>CH7=CD7</f>
        <v>1</v>
      </c>
    </row>
    <row r="8" spans="1:87" ht="15">
      <c r="A8" s="18" t="s">
        <v>31</v>
      </c>
      <c r="B8" s="23">
        <v>0</v>
      </c>
      <c r="C8" s="23">
        <v>0.8</v>
      </c>
      <c r="D8">
        <v>0</v>
      </c>
      <c r="E8">
        <v>0.06</v>
      </c>
      <c r="F8">
        <v>0.03</v>
      </c>
      <c r="G8" s="42"/>
      <c r="H8">
        <v>0.01</v>
      </c>
      <c r="I8" s="43">
        <f t="shared" si="0"/>
        <v>0.33333333333333337</v>
      </c>
      <c r="J8" s="43"/>
      <c r="K8">
        <v>4.3</v>
      </c>
      <c r="L8">
        <v>7</v>
      </c>
      <c r="M8">
        <v>0.005</v>
      </c>
      <c r="N8">
        <v>0</v>
      </c>
      <c r="O8">
        <v>0</v>
      </c>
      <c r="P8">
        <v>0.7</v>
      </c>
      <c r="Q8">
        <v>0.1</v>
      </c>
      <c r="R8">
        <v>0</v>
      </c>
      <c r="S8">
        <v>0</v>
      </c>
      <c r="T8">
        <v>0.8</v>
      </c>
      <c r="U8">
        <v>0.2</v>
      </c>
      <c r="V8">
        <v>0</v>
      </c>
      <c r="W8">
        <v>1.2</v>
      </c>
      <c r="X8">
        <v>0</v>
      </c>
      <c r="Y8" s="22">
        <f>+P8+N8+H8</f>
        <v>0.71</v>
      </c>
      <c r="Z8" s="23" t="str">
        <f>+IF(Y8=C8,"true",IF(ABS(Y8-C8)/C8&lt;0.01,"round","false"))</f>
        <v>false</v>
      </c>
      <c r="AA8" s="23">
        <f>SUM(Q8:V8)</f>
        <v>1.1</v>
      </c>
      <c r="AB8" s="24" t="str">
        <f>+IF(AA8=W8,"true",IF(ABS(AA8-W8)/W8&lt;0.01,"round","false"))</f>
        <v>false</v>
      </c>
      <c r="AC8">
        <f t="shared" si="5"/>
        <v>-0.09000000000000008</v>
      </c>
      <c r="AE8" s="18" t="s">
        <v>31</v>
      </c>
      <c r="AF8">
        <v>0</v>
      </c>
      <c r="AG8">
        <v>0.7</v>
      </c>
      <c r="AH8">
        <v>0</v>
      </c>
      <c r="AI8">
        <v>-0.02</v>
      </c>
      <c r="AJ8">
        <v>0</v>
      </c>
      <c r="AK8" s="42"/>
      <c r="AL8">
        <v>0</v>
      </c>
      <c r="AM8" s="43">
        <f t="shared" si="1"/>
        <v>0</v>
      </c>
      <c r="AN8" s="43"/>
      <c r="AO8">
        <v>4.3</v>
      </c>
      <c r="AP8">
        <v>7</v>
      </c>
      <c r="AQ8">
        <v>-0.002</v>
      </c>
      <c r="AR8">
        <v>0</v>
      </c>
      <c r="AS8">
        <v>0</v>
      </c>
      <c r="AT8">
        <v>0.7</v>
      </c>
      <c r="AU8">
        <v>0.1</v>
      </c>
      <c r="AV8">
        <v>0</v>
      </c>
      <c r="AW8">
        <v>0</v>
      </c>
      <c r="AX8">
        <v>0.8</v>
      </c>
      <c r="AY8">
        <v>0.2</v>
      </c>
      <c r="AZ8">
        <v>0</v>
      </c>
      <c r="BA8">
        <v>1.2</v>
      </c>
      <c r="BB8">
        <v>0</v>
      </c>
      <c r="BC8" s="22">
        <f>+AT8+AR8+AL8</f>
        <v>0.7</v>
      </c>
      <c r="BD8" s="23" t="str">
        <f>+IF(BC8=AG8,"true",IF(ABS(BC8-AG8)/AG8&lt;0.01,"round","false"))</f>
        <v>true</v>
      </c>
      <c r="BE8" s="23">
        <f>SUM(AU8:AZ8)</f>
        <v>1.1</v>
      </c>
      <c r="BF8" s="24" t="str">
        <f>+IF(BE8=BA8,"true",IF(ABS(BE8-BA8)/BA8&lt;0.01,"round","false"))</f>
        <v>false</v>
      </c>
      <c r="BG8">
        <f t="shared" si="6"/>
        <v>0</v>
      </c>
      <c r="BI8" s="18" t="s">
        <v>31</v>
      </c>
      <c r="BJ8">
        <f t="shared" si="2"/>
        <v>0</v>
      </c>
      <c r="BK8">
        <f t="shared" si="2"/>
        <v>0.10000000000000009</v>
      </c>
      <c r="BL8">
        <f t="shared" si="2"/>
        <v>0</v>
      </c>
      <c r="BM8">
        <f t="shared" si="2"/>
        <v>0.08</v>
      </c>
      <c r="BN8">
        <f t="shared" si="2"/>
        <v>0.03</v>
      </c>
      <c r="BP8">
        <f>+H8-AL8</f>
        <v>0.01</v>
      </c>
      <c r="BQ8" s="43">
        <f t="shared" si="3"/>
        <v>0.33333333333333337</v>
      </c>
      <c r="BR8">
        <f t="shared" si="4"/>
        <v>0</v>
      </c>
      <c r="BS8">
        <f t="shared" si="4"/>
        <v>0</v>
      </c>
      <c r="BT8">
        <f t="shared" si="4"/>
        <v>0.007</v>
      </c>
      <c r="BU8">
        <f t="shared" si="4"/>
        <v>0</v>
      </c>
      <c r="BV8">
        <f t="shared" si="4"/>
        <v>0</v>
      </c>
      <c r="BW8">
        <f t="shared" si="4"/>
        <v>0</v>
      </c>
      <c r="BX8">
        <f t="shared" si="4"/>
        <v>0</v>
      </c>
      <c r="BY8">
        <f t="shared" si="4"/>
        <v>0</v>
      </c>
      <c r="BZ8">
        <f t="shared" si="4"/>
        <v>0</v>
      </c>
      <c r="CA8">
        <f t="shared" si="4"/>
        <v>0</v>
      </c>
      <c r="CB8">
        <f t="shared" si="4"/>
        <v>0</v>
      </c>
      <c r="CC8">
        <f t="shared" si="4"/>
        <v>0</v>
      </c>
      <c r="CD8">
        <f t="shared" si="4"/>
        <v>0</v>
      </c>
      <c r="CE8">
        <f t="shared" si="4"/>
        <v>0</v>
      </c>
      <c r="CF8" s="22">
        <f>+BW8+BU8+BP8</f>
        <v>0.01</v>
      </c>
      <c r="CG8" s="23" t="b">
        <f>CF8=BK8</f>
        <v>0</v>
      </c>
      <c r="CH8" s="23">
        <f>SUM(BX8:CC8)</f>
        <v>0</v>
      </c>
      <c r="CI8" s="24" t="b">
        <f>CH8=CD8</f>
        <v>1</v>
      </c>
    </row>
    <row r="9" spans="1:87" ht="15">
      <c r="A9" s="18" t="s">
        <v>32</v>
      </c>
      <c r="B9" s="23">
        <v>0</v>
      </c>
      <c r="C9" s="23">
        <v>0.2</v>
      </c>
      <c r="D9">
        <v>0</v>
      </c>
      <c r="E9">
        <v>0.27</v>
      </c>
      <c r="F9">
        <v>0.09</v>
      </c>
      <c r="G9" s="42"/>
      <c r="H9">
        <v>0.02</v>
      </c>
      <c r="I9" s="43">
        <f t="shared" si="0"/>
        <v>0.22222222222222224</v>
      </c>
      <c r="J9" s="43"/>
      <c r="K9">
        <v>5</v>
      </c>
      <c r="L9">
        <v>2</v>
      </c>
      <c r="M9">
        <v>0.007</v>
      </c>
      <c r="N9">
        <v>0</v>
      </c>
      <c r="O9">
        <v>0</v>
      </c>
      <c r="P9">
        <v>0.2</v>
      </c>
      <c r="Q9">
        <v>0.1</v>
      </c>
      <c r="R9">
        <v>0</v>
      </c>
      <c r="S9">
        <v>0</v>
      </c>
      <c r="T9">
        <v>0.4</v>
      </c>
      <c r="U9">
        <v>0</v>
      </c>
      <c r="V9">
        <v>0</v>
      </c>
      <c r="W9">
        <v>0.5</v>
      </c>
      <c r="X9">
        <v>0</v>
      </c>
      <c r="Y9" s="22">
        <f>+P9+N9+H9</f>
        <v>0.22</v>
      </c>
      <c r="Z9" s="23" t="str">
        <f>+IF(Y9=C9,"true",IF(ABS(Y9-C9)/C9&lt;0.01,"round","false"))</f>
        <v>false</v>
      </c>
      <c r="AA9" s="23">
        <f>SUM(Q9:V9)</f>
        <v>0.5</v>
      </c>
      <c r="AB9" s="24" t="str">
        <f>+IF(AA9=W9,"true",IF(ABS(AA9-W9)/W9&lt;0.01,"round","false"))</f>
        <v>true</v>
      </c>
      <c r="AC9">
        <f t="shared" si="5"/>
        <v>0.01999999999999999</v>
      </c>
      <c r="AE9" s="18" t="s">
        <v>32</v>
      </c>
      <c r="AF9">
        <v>0</v>
      </c>
      <c r="AG9">
        <v>0.2</v>
      </c>
      <c r="AH9">
        <v>0</v>
      </c>
      <c r="AI9">
        <v>0.07</v>
      </c>
      <c r="AJ9">
        <v>0.01</v>
      </c>
      <c r="AK9" s="42"/>
      <c r="AL9">
        <v>0</v>
      </c>
      <c r="AM9" s="43">
        <f t="shared" si="1"/>
        <v>0</v>
      </c>
      <c r="AN9" s="43"/>
      <c r="AO9">
        <v>4.8</v>
      </c>
      <c r="AP9">
        <v>2</v>
      </c>
      <c r="AQ9">
        <v>0</v>
      </c>
      <c r="AR9">
        <v>0</v>
      </c>
      <c r="AS9">
        <v>0</v>
      </c>
      <c r="AT9">
        <v>0.2</v>
      </c>
      <c r="AU9">
        <v>0.1</v>
      </c>
      <c r="AV9">
        <v>0</v>
      </c>
      <c r="AW9">
        <v>0</v>
      </c>
      <c r="AX9">
        <v>0.4</v>
      </c>
      <c r="AY9">
        <v>0</v>
      </c>
      <c r="AZ9">
        <v>0</v>
      </c>
      <c r="BA9">
        <v>0.5</v>
      </c>
      <c r="BB9">
        <v>0</v>
      </c>
      <c r="BC9" s="22">
        <f>+AT9+AR9+AL9</f>
        <v>0.2</v>
      </c>
      <c r="BD9" s="23" t="str">
        <f>+IF(BC9=AG9,"true",IF(ABS(BC9-AG9)/AG9&lt;0.01,"round","false"))</f>
        <v>true</v>
      </c>
      <c r="BE9" s="23">
        <f>SUM(AU9:AZ9)</f>
        <v>0.5</v>
      </c>
      <c r="BF9" s="24" t="str">
        <f>+IF(BE9=BA9,"true",IF(ABS(BE9-BA9)/BA9&lt;0.01,"round","false"))</f>
        <v>true</v>
      </c>
      <c r="BG9">
        <f t="shared" si="6"/>
        <v>0</v>
      </c>
      <c r="BI9" s="18" t="s">
        <v>32</v>
      </c>
      <c r="BJ9">
        <f t="shared" si="2"/>
        <v>0</v>
      </c>
      <c r="BK9">
        <f t="shared" si="2"/>
        <v>0</v>
      </c>
      <c r="BL9">
        <f t="shared" si="2"/>
        <v>0</v>
      </c>
      <c r="BM9">
        <f t="shared" si="2"/>
        <v>0.2</v>
      </c>
      <c r="BN9">
        <f t="shared" si="2"/>
        <v>0.08</v>
      </c>
      <c r="BP9">
        <f>+H9-AL9</f>
        <v>0.02</v>
      </c>
      <c r="BQ9" s="43">
        <f t="shared" si="3"/>
        <v>0.25</v>
      </c>
      <c r="BR9">
        <f t="shared" si="4"/>
        <v>0.20000000000000018</v>
      </c>
      <c r="BS9">
        <f t="shared" si="4"/>
        <v>0</v>
      </c>
      <c r="BT9">
        <f t="shared" si="4"/>
        <v>0.007</v>
      </c>
      <c r="BU9">
        <f t="shared" si="4"/>
        <v>0</v>
      </c>
      <c r="BV9">
        <f t="shared" si="4"/>
        <v>0</v>
      </c>
      <c r="BW9">
        <f t="shared" si="4"/>
        <v>0</v>
      </c>
      <c r="BX9">
        <f t="shared" si="4"/>
        <v>0</v>
      </c>
      <c r="BY9">
        <f t="shared" si="4"/>
        <v>0</v>
      </c>
      <c r="BZ9">
        <f t="shared" si="4"/>
        <v>0</v>
      </c>
      <c r="CA9">
        <f t="shared" si="4"/>
        <v>0</v>
      </c>
      <c r="CB9">
        <f t="shared" si="4"/>
        <v>0</v>
      </c>
      <c r="CC9">
        <f t="shared" si="4"/>
        <v>0</v>
      </c>
      <c r="CD9">
        <f t="shared" si="4"/>
        <v>0</v>
      </c>
      <c r="CE9">
        <f t="shared" si="4"/>
        <v>0</v>
      </c>
      <c r="CF9" s="22">
        <f>+BW9+BU9+BP9</f>
        <v>0.02</v>
      </c>
      <c r="CG9" s="23" t="b">
        <f>CF9=BK9</f>
        <v>0</v>
      </c>
      <c r="CH9" s="23">
        <f>SUM(BX9:CC9)</f>
        <v>0</v>
      </c>
      <c r="CI9" s="24" t="b">
        <f>CH9=CD9</f>
        <v>1</v>
      </c>
    </row>
    <row r="10" spans="1:87" ht="15.75" thickBot="1">
      <c r="A10" s="18" t="s">
        <v>90</v>
      </c>
      <c r="B10">
        <v>0</v>
      </c>
      <c r="C10">
        <v>3.2</v>
      </c>
      <c r="D10">
        <v>0</v>
      </c>
      <c r="E10">
        <v>0.08</v>
      </c>
      <c r="F10">
        <v>0.01</v>
      </c>
      <c r="G10" s="42"/>
      <c r="H10">
        <v>0</v>
      </c>
      <c r="I10" s="43">
        <f t="shared" si="0"/>
        <v>0</v>
      </c>
      <c r="J10" s="43"/>
      <c r="K10">
        <v>98.8</v>
      </c>
      <c r="L10">
        <v>4</v>
      </c>
      <c r="M10">
        <v>0.006</v>
      </c>
      <c r="N10">
        <v>0</v>
      </c>
      <c r="O10">
        <v>0</v>
      </c>
      <c r="P10">
        <v>3.2</v>
      </c>
      <c r="Q10">
        <v>0</v>
      </c>
      <c r="R10">
        <v>0</v>
      </c>
      <c r="S10">
        <v>0</v>
      </c>
      <c r="T10">
        <v>0.5</v>
      </c>
      <c r="U10">
        <v>0.1</v>
      </c>
      <c r="V10">
        <v>0</v>
      </c>
      <c r="W10" s="23">
        <v>0.6</v>
      </c>
      <c r="X10" s="23">
        <v>0</v>
      </c>
      <c r="Y10" s="9">
        <f>+P10+N10+H10</f>
        <v>3.2</v>
      </c>
      <c r="Z10" s="10" t="str">
        <f>+IF(Y10=C10,"true",IF(ABS(Y10-C10)/C10&lt;0.01,"round","false"))</f>
        <v>true</v>
      </c>
      <c r="AA10" s="10">
        <f>SUM(Q10:V10)</f>
        <v>0.6</v>
      </c>
      <c r="AB10" s="21" t="str">
        <f>+IF(AA10=W10,"true",IF(ABS(AA10-W10)/W10&lt;0.01,"round","false"))</f>
        <v>true</v>
      </c>
      <c r="AC10">
        <f t="shared" si="5"/>
        <v>0</v>
      </c>
      <c r="AE10" s="18" t="s">
        <v>90</v>
      </c>
      <c r="AF10">
        <v>0</v>
      </c>
      <c r="AG10">
        <v>3.2</v>
      </c>
      <c r="AH10">
        <v>0</v>
      </c>
      <c r="AI10">
        <v>-0.02</v>
      </c>
      <c r="AJ10">
        <v>0</v>
      </c>
      <c r="AK10" s="42"/>
      <c r="AL10">
        <v>0</v>
      </c>
      <c r="AM10" s="43">
        <f t="shared" si="1"/>
        <v>0</v>
      </c>
      <c r="AN10" s="43"/>
      <c r="AO10">
        <v>98.7</v>
      </c>
      <c r="AP10">
        <v>4</v>
      </c>
      <c r="AQ10">
        <v>-0.001</v>
      </c>
      <c r="AR10">
        <v>0</v>
      </c>
      <c r="AS10">
        <v>0</v>
      </c>
      <c r="AT10">
        <v>3.2</v>
      </c>
      <c r="AU10">
        <v>0</v>
      </c>
      <c r="AV10">
        <v>0</v>
      </c>
      <c r="AW10">
        <v>0</v>
      </c>
      <c r="AX10">
        <v>0.5</v>
      </c>
      <c r="AY10">
        <v>0.2</v>
      </c>
      <c r="AZ10">
        <v>0</v>
      </c>
      <c r="BA10">
        <v>0.6</v>
      </c>
      <c r="BB10">
        <v>0</v>
      </c>
      <c r="BC10" s="9">
        <f>+AT10+AR10+AL10</f>
        <v>3.2</v>
      </c>
      <c r="BD10" s="10" t="str">
        <f>+IF(BC10=AG10,"true",IF(ABS(BC10-AG10)/AG10&lt;0.01,"round","false"))</f>
        <v>true</v>
      </c>
      <c r="BE10" s="10">
        <f>SUM(AU10:AZ10)</f>
        <v>0.7</v>
      </c>
      <c r="BF10" s="21" t="str">
        <f>+IF(BE10=BA10,"true",IF(ABS(BE10-BA10)/BA10&lt;0.01,"round","false"))</f>
        <v>false</v>
      </c>
      <c r="BG10">
        <f t="shared" si="6"/>
        <v>0</v>
      </c>
      <c r="BI10" s="18" t="s">
        <v>90</v>
      </c>
      <c r="BJ10">
        <f t="shared" si="2"/>
        <v>0</v>
      </c>
      <c r="BK10">
        <f t="shared" si="2"/>
        <v>0</v>
      </c>
      <c r="BL10">
        <f t="shared" si="2"/>
        <v>0</v>
      </c>
      <c r="BM10">
        <f t="shared" si="2"/>
        <v>0.1</v>
      </c>
      <c r="BN10">
        <f t="shared" si="2"/>
        <v>0.01</v>
      </c>
      <c r="BP10">
        <f>+H10-AL10</f>
        <v>0</v>
      </c>
      <c r="BQ10" s="43">
        <f t="shared" si="3"/>
        <v>0</v>
      </c>
      <c r="BR10">
        <f t="shared" si="4"/>
        <v>0.09999999999999432</v>
      </c>
      <c r="BS10">
        <f t="shared" si="4"/>
        <v>0</v>
      </c>
      <c r="BT10">
        <f t="shared" si="4"/>
        <v>0.007</v>
      </c>
      <c r="BU10">
        <f t="shared" si="4"/>
        <v>0</v>
      </c>
      <c r="BV10">
        <f t="shared" si="4"/>
        <v>0</v>
      </c>
      <c r="BW10">
        <f t="shared" si="4"/>
        <v>0</v>
      </c>
      <c r="BX10">
        <f t="shared" si="4"/>
        <v>0</v>
      </c>
      <c r="BY10">
        <f t="shared" si="4"/>
        <v>0</v>
      </c>
      <c r="BZ10">
        <f t="shared" si="4"/>
        <v>0</v>
      </c>
      <c r="CA10">
        <f t="shared" si="4"/>
        <v>0</v>
      </c>
      <c r="CB10">
        <f t="shared" si="4"/>
        <v>-0.1</v>
      </c>
      <c r="CC10">
        <f t="shared" si="4"/>
        <v>0</v>
      </c>
      <c r="CD10">
        <f t="shared" si="4"/>
        <v>0</v>
      </c>
      <c r="CE10">
        <f t="shared" si="4"/>
        <v>0</v>
      </c>
      <c r="CF10" s="9">
        <f>+BW10+BU10+BP10</f>
        <v>0</v>
      </c>
      <c r="CG10" s="10" t="b">
        <f>CF10=BK10</f>
        <v>1</v>
      </c>
      <c r="CH10" s="10">
        <f>SUM(BX10:CC10)</f>
        <v>-0.1</v>
      </c>
      <c r="CI10" s="21" t="b">
        <f>CH10=CD10</f>
        <v>0</v>
      </c>
    </row>
    <row r="11" spans="1:87" ht="15.75" thickBot="1">
      <c r="A11" s="17" t="s">
        <v>34</v>
      </c>
      <c r="B11" s="12">
        <f>SUM(B6:B10)</f>
        <v>0</v>
      </c>
      <c r="C11" s="12">
        <f aca="true" t="shared" si="7" ref="C11:AA11">SUM(C6:C10)</f>
        <v>4.7</v>
      </c>
      <c r="D11" s="12">
        <f t="shared" si="7"/>
        <v>0</v>
      </c>
      <c r="E11" s="12">
        <f t="shared" si="7"/>
        <v>0.43000000000000005</v>
      </c>
      <c r="F11" s="12">
        <f t="shared" si="7"/>
        <v>0.13</v>
      </c>
      <c r="G11" s="44"/>
      <c r="H11" s="12">
        <f t="shared" si="7"/>
        <v>0.03</v>
      </c>
      <c r="I11" s="43">
        <f t="shared" si="0"/>
        <v>0.23076923076923075</v>
      </c>
      <c r="J11" s="43"/>
      <c r="K11" s="12">
        <f t="shared" si="7"/>
        <v>109.39999999999999</v>
      </c>
      <c r="L11" s="12">
        <f t="shared" si="7"/>
        <v>25</v>
      </c>
      <c r="M11" s="12">
        <f t="shared" si="7"/>
        <v>0.028999999999999998</v>
      </c>
      <c r="N11" s="12">
        <f t="shared" si="7"/>
        <v>0</v>
      </c>
      <c r="O11" s="12">
        <f t="shared" si="7"/>
        <v>0</v>
      </c>
      <c r="P11" s="12">
        <f t="shared" si="7"/>
        <v>4.6</v>
      </c>
      <c r="Q11" s="12">
        <f t="shared" si="7"/>
        <v>0.2</v>
      </c>
      <c r="R11" s="12">
        <f t="shared" si="7"/>
        <v>0</v>
      </c>
      <c r="S11" s="12">
        <f t="shared" si="7"/>
        <v>0</v>
      </c>
      <c r="T11" s="12">
        <f t="shared" si="7"/>
        <v>1.8</v>
      </c>
      <c r="U11" s="12">
        <f t="shared" si="7"/>
        <v>0.30000000000000004</v>
      </c>
      <c r="V11" s="12">
        <f t="shared" si="7"/>
        <v>0</v>
      </c>
      <c r="W11" s="12">
        <f t="shared" si="7"/>
        <v>2.4</v>
      </c>
      <c r="X11" s="33">
        <f t="shared" si="7"/>
        <v>0</v>
      </c>
      <c r="Y11" s="9">
        <f t="shared" si="7"/>
        <v>4.63</v>
      </c>
      <c r="Z11" s="10"/>
      <c r="AA11" s="10">
        <f t="shared" si="7"/>
        <v>2.3000000000000003</v>
      </c>
      <c r="AB11" s="21"/>
      <c r="AE11" s="17" t="s">
        <v>34</v>
      </c>
      <c r="AF11" s="12">
        <f aca="true" t="shared" si="8" ref="AF11:BC11">SUM(AF6:AF10)</f>
        <v>0</v>
      </c>
      <c r="AG11" s="12">
        <f t="shared" si="8"/>
        <v>4.6</v>
      </c>
      <c r="AH11" s="12">
        <f t="shared" si="8"/>
        <v>0</v>
      </c>
      <c r="AI11" s="12">
        <f t="shared" si="8"/>
        <v>0.030000000000000002</v>
      </c>
      <c r="AJ11" s="12">
        <f t="shared" si="8"/>
        <v>0.01</v>
      </c>
      <c r="AK11" s="44"/>
      <c r="AL11" s="12">
        <f t="shared" si="8"/>
        <v>0</v>
      </c>
      <c r="AM11" s="43">
        <f t="shared" si="1"/>
        <v>0</v>
      </c>
      <c r="AN11" s="43"/>
      <c r="AO11" s="12">
        <f t="shared" si="8"/>
        <v>109</v>
      </c>
      <c r="AP11" s="12">
        <f t="shared" si="8"/>
        <v>26</v>
      </c>
      <c r="AQ11" s="12">
        <f t="shared" si="8"/>
        <v>-0.006</v>
      </c>
      <c r="AR11" s="12">
        <f t="shared" si="8"/>
        <v>0</v>
      </c>
      <c r="AS11" s="12">
        <f t="shared" si="8"/>
        <v>0</v>
      </c>
      <c r="AT11" s="12">
        <f t="shared" si="8"/>
        <v>4.6</v>
      </c>
      <c r="AU11" s="12">
        <f t="shared" si="8"/>
        <v>0.2</v>
      </c>
      <c r="AV11" s="12">
        <f t="shared" si="8"/>
        <v>0</v>
      </c>
      <c r="AW11" s="12">
        <f t="shared" si="8"/>
        <v>0</v>
      </c>
      <c r="AX11" s="12">
        <f t="shared" si="8"/>
        <v>1.8</v>
      </c>
      <c r="AY11" s="12">
        <f t="shared" si="8"/>
        <v>0.4</v>
      </c>
      <c r="AZ11" s="12">
        <f t="shared" si="8"/>
        <v>0</v>
      </c>
      <c r="BA11" s="12">
        <f t="shared" si="8"/>
        <v>2.4</v>
      </c>
      <c r="BB11" s="33">
        <f t="shared" si="8"/>
        <v>0</v>
      </c>
      <c r="BC11" s="34">
        <f t="shared" si="8"/>
        <v>4.6</v>
      </c>
      <c r="BD11" s="12"/>
      <c r="BE11" s="12">
        <f>SUM(BE6:BE10)</f>
        <v>2.4000000000000004</v>
      </c>
      <c r="BF11" s="33"/>
      <c r="BI11" s="17" t="s">
        <v>34</v>
      </c>
      <c r="BJ11" s="12">
        <f aca="true" t="shared" si="9" ref="BJ11:CF11">SUM(BJ6:BJ10)</f>
        <v>0</v>
      </c>
      <c r="BK11" s="12">
        <f t="shared" si="9"/>
        <v>0.10000000000000009</v>
      </c>
      <c r="BL11" s="12">
        <f t="shared" si="9"/>
        <v>0</v>
      </c>
      <c r="BM11" s="12">
        <f t="shared" si="9"/>
        <v>0.4</v>
      </c>
      <c r="BN11" s="12">
        <f t="shared" si="9"/>
        <v>0.12</v>
      </c>
      <c r="BO11" s="12"/>
      <c r="BP11" s="12">
        <f t="shared" si="9"/>
        <v>0.03</v>
      </c>
      <c r="BQ11" s="43">
        <f t="shared" si="3"/>
        <v>0.25</v>
      </c>
      <c r="BR11" s="12">
        <f t="shared" si="9"/>
        <v>0.3999999999999946</v>
      </c>
      <c r="BS11" s="12">
        <f t="shared" si="9"/>
        <v>-1</v>
      </c>
      <c r="BT11" s="12"/>
      <c r="BU11" s="12">
        <f t="shared" si="9"/>
        <v>0</v>
      </c>
      <c r="BV11" s="12">
        <f t="shared" si="9"/>
        <v>0</v>
      </c>
      <c r="BW11" s="12">
        <f t="shared" si="9"/>
        <v>0</v>
      </c>
      <c r="BX11" s="12">
        <f t="shared" si="9"/>
        <v>0</v>
      </c>
      <c r="BY11" s="12">
        <f t="shared" si="9"/>
        <v>0</v>
      </c>
      <c r="BZ11" s="12">
        <f t="shared" si="9"/>
        <v>0</v>
      </c>
      <c r="CA11" s="12">
        <f t="shared" si="9"/>
        <v>0</v>
      </c>
      <c r="CB11" s="12">
        <f t="shared" si="9"/>
        <v>-0.1</v>
      </c>
      <c r="CC11" s="12">
        <f t="shared" si="9"/>
        <v>0</v>
      </c>
      <c r="CD11" s="12">
        <f t="shared" si="9"/>
        <v>0</v>
      </c>
      <c r="CE11" s="33">
        <f t="shared" si="9"/>
        <v>0</v>
      </c>
      <c r="CF11" s="34">
        <f t="shared" si="9"/>
        <v>0.03</v>
      </c>
      <c r="CG11" s="12"/>
      <c r="CH11" s="12">
        <f>SUM(CH6:CH10)</f>
        <v>-0.1</v>
      </c>
      <c r="CI11" s="33"/>
    </row>
    <row r="12" spans="1:87" ht="15.75" thickBot="1">
      <c r="A12" s="40" t="s">
        <v>130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D12" s="40"/>
      <c r="AE12" s="41" t="s">
        <v>136</v>
      </c>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H12" s="40"/>
      <c r="BI12" s="40" t="s">
        <v>105</v>
      </c>
      <c r="BJ12" s="41"/>
      <c r="BK12" s="41"/>
      <c r="BL12" s="41"/>
      <c r="BM12" s="41"/>
      <c r="BN12" s="41"/>
      <c r="BO12" s="41"/>
      <c r="BP12" s="41"/>
      <c r="BQ12" s="43"/>
      <c r="BR12" s="41"/>
      <c r="BS12" s="41"/>
      <c r="BT12" s="41"/>
      <c r="BU12" s="41"/>
      <c r="BV12" s="41"/>
      <c r="BW12" s="41"/>
      <c r="BX12" s="41"/>
      <c r="BY12" s="41"/>
      <c r="BZ12" s="41"/>
      <c r="CA12" s="41"/>
      <c r="CB12" s="41"/>
      <c r="CC12" s="41"/>
      <c r="CD12" s="41"/>
      <c r="CE12" s="41"/>
      <c r="CF12" s="41"/>
      <c r="CG12" s="41"/>
      <c r="CH12" s="41"/>
      <c r="CI12" s="41"/>
    </row>
    <row r="13" spans="1:87" ht="15">
      <c r="A13" s="18" t="s">
        <v>29</v>
      </c>
      <c r="B13" s="23">
        <v>0</v>
      </c>
      <c r="C13" s="23">
        <v>3.2</v>
      </c>
      <c r="D13">
        <v>11.9</v>
      </c>
      <c r="E13">
        <v>0</v>
      </c>
      <c r="F13">
        <v>0.14</v>
      </c>
      <c r="G13" s="42">
        <f aca="true" t="shared" si="10" ref="G13:G18">+(F13-F6)/25</f>
        <v>0.005600000000000001</v>
      </c>
      <c r="H13">
        <v>0.1</v>
      </c>
      <c r="I13" s="43">
        <f aca="true" t="shared" si="11" ref="I13:I18">IF(F13&gt;0,H13/F13,0)</f>
        <v>0.7142857142857143</v>
      </c>
      <c r="J13" s="43">
        <f aca="true" t="shared" si="12" ref="J13:J18">+(H13-H6)/25</f>
        <v>0.004</v>
      </c>
      <c r="K13">
        <v>1.1</v>
      </c>
      <c r="L13">
        <v>6</v>
      </c>
      <c r="M13">
        <v>0.029</v>
      </c>
      <c r="N13">
        <v>0</v>
      </c>
      <c r="O13">
        <v>0</v>
      </c>
      <c r="P13">
        <v>2.8</v>
      </c>
      <c r="Q13">
        <v>0</v>
      </c>
      <c r="R13">
        <v>0</v>
      </c>
      <c r="S13">
        <v>0</v>
      </c>
      <c r="T13">
        <v>0</v>
      </c>
      <c r="U13">
        <v>0</v>
      </c>
      <c r="V13">
        <v>0</v>
      </c>
      <c r="W13">
        <v>0</v>
      </c>
      <c r="X13">
        <v>0</v>
      </c>
      <c r="Y13" s="4">
        <f>+P13+N13+H13</f>
        <v>2.9</v>
      </c>
      <c r="Z13" s="19" t="str">
        <f>+IF(Y13=C13,"true",IF(ABS(Y13-C13)/C13&lt;0.01,"round","false"))</f>
        <v>false</v>
      </c>
      <c r="AA13" s="19">
        <f>SUM(Q13:V13)</f>
        <v>0</v>
      </c>
      <c r="AB13" s="20" t="str">
        <f>+IF(AA13=W13,"true",IF(ABS(AA13-W13)/W13&lt;0.01,"round","false"))</f>
        <v>true</v>
      </c>
      <c r="AC13">
        <f t="shared" si="5"/>
        <v>-0.30000000000000027</v>
      </c>
      <c r="AE13" s="18" t="s">
        <v>29</v>
      </c>
      <c r="AF13">
        <v>0</v>
      </c>
      <c r="AG13">
        <v>2.8</v>
      </c>
      <c r="AH13">
        <v>0</v>
      </c>
      <c r="AI13">
        <v>0</v>
      </c>
      <c r="AJ13">
        <v>0</v>
      </c>
      <c r="AK13" s="42">
        <f aca="true" t="shared" si="13" ref="AK13:AK18">+(AJ13-AJ6)/25</f>
        <v>0</v>
      </c>
      <c r="AL13">
        <v>0</v>
      </c>
      <c r="AM13" s="43">
        <f aca="true" t="shared" si="14" ref="AM13:AM18">IF(AJ13&gt;0,AL13/AJ13,0)</f>
        <v>0</v>
      </c>
      <c r="AN13" s="43">
        <f aca="true" t="shared" si="15" ref="AN13:AN18">+(AL13-AL6)/25</f>
        <v>0</v>
      </c>
      <c r="AO13">
        <v>0.8</v>
      </c>
      <c r="AP13">
        <v>11</v>
      </c>
      <c r="AQ13">
        <v>-0.01</v>
      </c>
      <c r="AR13">
        <v>0</v>
      </c>
      <c r="AS13">
        <v>0</v>
      </c>
      <c r="AT13">
        <v>2.8</v>
      </c>
      <c r="AU13">
        <v>0</v>
      </c>
      <c r="AV13">
        <v>0</v>
      </c>
      <c r="AW13">
        <v>0</v>
      </c>
      <c r="AX13">
        <v>0</v>
      </c>
      <c r="AY13">
        <v>0</v>
      </c>
      <c r="AZ13">
        <v>0</v>
      </c>
      <c r="BA13">
        <v>0</v>
      </c>
      <c r="BB13">
        <v>0</v>
      </c>
      <c r="BC13" s="4">
        <f>+AT13+AR13+AL13</f>
        <v>2.8</v>
      </c>
      <c r="BD13" s="19" t="str">
        <f>+IF(BC13=AG13,"true",IF(ABS(BC13-AG13)/AG13&lt;0.01,"round","false"))</f>
        <v>true</v>
      </c>
      <c r="BE13" s="19">
        <f>SUM(AU13:AZ13)</f>
        <v>0</v>
      </c>
      <c r="BF13" s="20" t="str">
        <f>+IF(BE13=BA13,"true",IF(ABS(BE13-BA13)/BA13&lt;0.01,"round","false"))</f>
        <v>true</v>
      </c>
      <c r="BG13">
        <f t="shared" si="6"/>
        <v>0</v>
      </c>
      <c r="BI13" s="18" t="s">
        <v>29</v>
      </c>
      <c r="BJ13">
        <f aca="true" t="shared" si="16" ref="BJ13:BN17">+B13-AF13</f>
        <v>0</v>
      </c>
      <c r="BK13">
        <f t="shared" si="16"/>
        <v>0.40000000000000036</v>
      </c>
      <c r="BL13">
        <f t="shared" si="16"/>
        <v>11.9</v>
      </c>
      <c r="BM13">
        <f t="shared" si="16"/>
        <v>0</v>
      </c>
      <c r="BN13">
        <f t="shared" si="16"/>
        <v>0.14</v>
      </c>
      <c r="BO13">
        <f aca="true" t="shared" si="17" ref="BO13:BO18">+(BN13-BN6)/25</f>
        <v>0.005600000000000001</v>
      </c>
      <c r="BP13">
        <f>+H13-AL13</f>
        <v>0.1</v>
      </c>
      <c r="BQ13" s="43">
        <f aca="true" t="shared" si="18" ref="BQ13:BQ18">IF(BN13&gt;0,BP13/BN13,0)</f>
        <v>0.7142857142857143</v>
      </c>
      <c r="BR13">
        <f aca="true" t="shared" si="19" ref="BR13:CE17">+K13-AO13</f>
        <v>0.30000000000000004</v>
      </c>
      <c r="BS13">
        <f t="shared" si="19"/>
        <v>-5</v>
      </c>
      <c r="BT13">
        <f t="shared" si="19"/>
        <v>0.039</v>
      </c>
      <c r="BU13">
        <f t="shared" si="19"/>
        <v>0</v>
      </c>
      <c r="BV13">
        <f t="shared" si="19"/>
        <v>0</v>
      </c>
      <c r="BW13">
        <f t="shared" si="19"/>
        <v>0</v>
      </c>
      <c r="BX13">
        <f t="shared" si="19"/>
        <v>0</v>
      </c>
      <c r="BY13">
        <f t="shared" si="19"/>
        <v>0</v>
      </c>
      <c r="BZ13">
        <f t="shared" si="19"/>
        <v>0</v>
      </c>
      <c r="CA13">
        <f t="shared" si="19"/>
        <v>0</v>
      </c>
      <c r="CB13">
        <f t="shared" si="19"/>
        <v>0</v>
      </c>
      <c r="CC13">
        <f t="shared" si="19"/>
        <v>0</v>
      </c>
      <c r="CD13">
        <f t="shared" si="19"/>
        <v>0</v>
      </c>
      <c r="CE13">
        <f t="shared" si="19"/>
        <v>0</v>
      </c>
      <c r="CF13" s="4">
        <f>+BW13+BU13+BP13</f>
        <v>0.1</v>
      </c>
      <c r="CG13" s="19" t="b">
        <f>CF13=BK13</f>
        <v>0</v>
      </c>
      <c r="CH13" s="19">
        <f>SUM(BX13:CC13)</f>
        <v>0</v>
      </c>
      <c r="CI13" s="20" t="b">
        <f>CH13=CD13</f>
        <v>1</v>
      </c>
    </row>
    <row r="14" spans="1:87" ht="15">
      <c r="A14" s="18" t="s">
        <v>30</v>
      </c>
      <c r="B14" s="23">
        <v>0</v>
      </c>
      <c r="C14" s="23">
        <v>0.4</v>
      </c>
      <c r="D14">
        <v>20.9</v>
      </c>
      <c r="E14">
        <v>0.02</v>
      </c>
      <c r="F14">
        <v>0.56</v>
      </c>
      <c r="G14" s="42">
        <f t="shared" si="10"/>
        <v>0.022400000000000003</v>
      </c>
      <c r="H14">
        <v>0</v>
      </c>
      <c r="I14" s="43">
        <f t="shared" si="11"/>
        <v>0</v>
      </c>
      <c r="J14" s="43">
        <f t="shared" si="12"/>
        <v>0</v>
      </c>
      <c r="K14">
        <v>2.2</v>
      </c>
      <c r="L14">
        <v>1</v>
      </c>
      <c r="M14">
        <v>0.032</v>
      </c>
      <c r="N14">
        <v>0</v>
      </c>
      <c r="O14">
        <v>0</v>
      </c>
      <c r="P14">
        <v>0.1</v>
      </c>
      <c r="Q14">
        <v>0</v>
      </c>
      <c r="R14">
        <v>0</v>
      </c>
      <c r="S14">
        <v>0</v>
      </c>
      <c r="T14">
        <v>0.4</v>
      </c>
      <c r="U14">
        <v>0</v>
      </c>
      <c r="V14">
        <v>0</v>
      </c>
      <c r="W14">
        <v>0.4</v>
      </c>
      <c r="X14">
        <v>0</v>
      </c>
      <c r="Y14" s="22">
        <f>+P14+N14+H14</f>
        <v>0.1</v>
      </c>
      <c r="Z14" s="23" t="str">
        <f>+IF(Y14=C14,"true",IF(ABS(Y14-C14)/C14&lt;0.01,"round","false"))</f>
        <v>false</v>
      </c>
      <c r="AA14" s="23">
        <f>SUM(Q14:V14)</f>
        <v>0.4</v>
      </c>
      <c r="AB14" s="24" t="str">
        <f>+IF(AA14=W14,"true",IF(ABS(AA14-W14)/W14&lt;0.01,"round","false"))</f>
        <v>true</v>
      </c>
      <c r="AC14">
        <f t="shared" si="5"/>
        <v>-0.30000000000000004</v>
      </c>
      <c r="AE14" s="18" t="s">
        <v>30</v>
      </c>
      <c r="AF14">
        <v>0</v>
      </c>
      <c r="AG14">
        <v>0</v>
      </c>
      <c r="AH14">
        <v>0</v>
      </c>
      <c r="AI14">
        <v>0</v>
      </c>
      <c r="AJ14">
        <v>0</v>
      </c>
      <c r="AK14" s="42">
        <f t="shared" si="13"/>
        <v>0</v>
      </c>
      <c r="AL14">
        <v>0</v>
      </c>
      <c r="AM14" s="43">
        <f t="shared" si="14"/>
        <v>0</v>
      </c>
      <c r="AN14" s="43">
        <f t="shared" si="15"/>
        <v>0</v>
      </c>
      <c r="AO14">
        <v>1.2</v>
      </c>
      <c r="AP14">
        <v>2</v>
      </c>
      <c r="AQ14">
        <v>-0.006</v>
      </c>
      <c r="AR14">
        <v>0</v>
      </c>
      <c r="AS14">
        <v>0</v>
      </c>
      <c r="AT14">
        <v>0</v>
      </c>
      <c r="AU14">
        <v>0</v>
      </c>
      <c r="AV14">
        <v>0</v>
      </c>
      <c r="AW14">
        <v>0</v>
      </c>
      <c r="AX14">
        <v>0.4</v>
      </c>
      <c r="AY14">
        <v>0</v>
      </c>
      <c r="AZ14">
        <v>0</v>
      </c>
      <c r="BA14">
        <v>0.5</v>
      </c>
      <c r="BB14">
        <v>0</v>
      </c>
      <c r="BC14" s="22">
        <f>+AT14+AR14+AL14</f>
        <v>0</v>
      </c>
      <c r="BD14" s="23" t="str">
        <f>+IF(BC14=AG14,"true",IF(ABS(BC14-AG14)/AG14&lt;0.01,"round","false"))</f>
        <v>true</v>
      </c>
      <c r="BE14" s="23">
        <f>SUM(AU14:AZ14)</f>
        <v>0.4</v>
      </c>
      <c r="BF14" s="24" t="str">
        <f>+IF(BE14=BA14,"true",IF(ABS(BE14-BA14)/BA14&lt;0.01,"round","false"))</f>
        <v>false</v>
      </c>
      <c r="BG14">
        <f t="shared" si="6"/>
        <v>0</v>
      </c>
      <c r="BI14" s="18" t="s">
        <v>30</v>
      </c>
      <c r="BJ14">
        <f t="shared" si="16"/>
        <v>0</v>
      </c>
      <c r="BK14">
        <f t="shared" si="16"/>
        <v>0.4</v>
      </c>
      <c r="BL14">
        <f t="shared" si="16"/>
        <v>20.9</v>
      </c>
      <c r="BM14">
        <f t="shared" si="16"/>
        <v>0.02</v>
      </c>
      <c r="BN14">
        <f t="shared" si="16"/>
        <v>0.56</v>
      </c>
      <c r="BO14">
        <f t="shared" si="17"/>
        <v>0.022400000000000003</v>
      </c>
      <c r="BP14">
        <f>+H14-AL14</f>
        <v>0</v>
      </c>
      <c r="BQ14" s="43">
        <f t="shared" si="18"/>
        <v>0</v>
      </c>
      <c r="BR14">
        <f t="shared" si="19"/>
        <v>1.0000000000000002</v>
      </c>
      <c r="BS14">
        <f t="shared" si="19"/>
        <v>-1</v>
      </c>
      <c r="BT14">
        <f t="shared" si="19"/>
        <v>0.038</v>
      </c>
      <c r="BU14">
        <f t="shared" si="19"/>
        <v>0</v>
      </c>
      <c r="BV14">
        <f t="shared" si="19"/>
        <v>0</v>
      </c>
      <c r="BW14">
        <f t="shared" si="19"/>
        <v>0.1</v>
      </c>
      <c r="BX14">
        <f t="shared" si="19"/>
        <v>0</v>
      </c>
      <c r="BY14">
        <f t="shared" si="19"/>
        <v>0</v>
      </c>
      <c r="BZ14">
        <f t="shared" si="19"/>
        <v>0</v>
      </c>
      <c r="CA14">
        <f t="shared" si="19"/>
        <v>0</v>
      </c>
      <c r="CB14">
        <f t="shared" si="19"/>
        <v>0</v>
      </c>
      <c r="CC14">
        <f t="shared" si="19"/>
        <v>0</v>
      </c>
      <c r="CD14">
        <f t="shared" si="19"/>
        <v>-0.09999999999999998</v>
      </c>
      <c r="CE14">
        <f t="shared" si="19"/>
        <v>0</v>
      </c>
      <c r="CF14" s="22">
        <f>+BW14+BU14+BP14</f>
        <v>0.1</v>
      </c>
      <c r="CG14" s="23" t="b">
        <f>CF14=BK14</f>
        <v>0</v>
      </c>
      <c r="CH14" s="23">
        <f>SUM(BX14:CC14)</f>
        <v>0</v>
      </c>
      <c r="CI14" s="24" t="b">
        <f>CH14=CD14</f>
        <v>0</v>
      </c>
    </row>
    <row r="15" spans="1:87" ht="15">
      <c r="A15" s="18" t="s">
        <v>31</v>
      </c>
      <c r="B15" s="23">
        <v>0</v>
      </c>
      <c r="C15" s="23">
        <v>5</v>
      </c>
      <c r="D15" s="23">
        <v>0</v>
      </c>
      <c r="E15" s="23">
        <v>0.07</v>
      </c>
      <c r="F15" s="23">
        <v>0.24</v>
      </c>
      <c r="G15" s="42">
        <f t="shared" si="10"/>
        <v>0.0084</v>
      </c>
      <c r="H15" s="23">
        <v>0.3</v>
      </c>
      <c r="I15" s="43">
        <f t="shared" si="11"/>
        <v>1.25</v>
      </c>
      <c r="J15" s="43">
        <f t="shared" si="12"/>
        <v>0.0116</v>
      </c>
      <c r="K15" s="23">
        <v>9.8</v>
      </c>
      <c r="L15" s="23">
        <v>5</v>
      </c>
      <c r="M15" s="23">
        <v>0.027</v>
      </c>
      <c r="N15" s="23">
        <v>0</v>
      </c>
      <c r="O15" s="23">
        <v>0</v>
      </c>
      <c r="P15" s="23">
        <v>4.9</v>
      </c>
      <c r="Q15" s="23">
        <v>0.6</v>
      </c>
      <c r="R15" s="23">
        <v>0</v>
      </c>
      <c r="S15" s="23">
        <v>0</v>
      </c>
      <c r="T15" s="23">
        <v>4</v>
      </c>
      <c r="U15" s="23">
        <v>1.2</v>
      </c>
      <c r="V15" s="23">
        <v>0</v>
      </c>
      <c r="W15" s="23">
        <v>5.9</v>
      </c>
      <c r="X15" s="23">
        <v>0</v>
      </c>
      <c r="Y15" s="22">
        <f>+P15+N15+H15</f>
        <v>5.2</v>
      </c>
      <c r="Z15" s="23" t="str">
        <f>+IF(Y15=C15,"true",IF(ABS(Y15-C15)/C15&lt;0.01,"round","false"))</f>
        <v>false</v>
      </c>
      <c r="AA15" s="23">
        <f>SUM(Q15:V15)</f>
        <v>5.8</v>
      </c>
      <c r="AB15" s="24" t="str">
        <f>+IF(AA15=W15,"true",IF(ABS(AA15-W15)/W15&lt;0.01,"round","false"))</f>
        <v>false</v>
      </c>
      <c r="AC15">
        <f t="shared" si="5"/>
        <v>0.20000000000000018</v>
      </c>
      <c r="AE15" s="18" t="s">
        <v>31</v>
      </c>
      <c r="AF15">
        <v>0</v>
      </c>
      <c r="AG15">
        <v>4.6</v>
      </c>
      <c r="AH15">
        <v>0</v>
      </c>
      <c r="AI15">
        <v>-0.02</v>
      </c>
      <c r="AJ15">
        <v>0</v>
      </c>
      <c r="AK15" s="42">
        <f t="shared" si="13"/>
        <v>0</v>
      </c>
      <c r="AL15">
        <v>0</v>
      </c>
      <c r="AM15" s="43">
        <f t="shared" si="14"/>
        <v>0</v>
      </c>
      <c r="AN15" s="43">
        <f t="shared" si="15"/>
        <v>0</v>
      </c>
      <c r="AO15">
        <v>7.5</v>
      </c>
      <c r="AP15">
        <v>7</v>
      </c>
      <c r="AQ15">
        <v>-0.012</v>
      </c>
      <c r="AR15">
        <v>0</v>
      </c>
      <c r="AS15">
        <v>0</v>
      </c>
      <c r="AT15">
        <v>4.6</v>
      </c>
      <c r="AU15">
        <v>0.7</v>
      </c>
      <c r="AV15">
        <v>0</v>
      </c>
      <c r="AW15">
        <v>0</v>
      </c>
      <c r="AX15">
        <v>4.1</v>
      </c>
      <c r="AY15">
        <v>1.2</v>
      </c>
      <c r="AZ15">
        <v>0</v>
      </c>
      <c r="BA15">
        <v>6</v>
      </c>
      <c r="BB15">
        <v>0</v>
      </c>
      <c r="BC15" s="22">
        <f>+AT15+AR15+AL15</f>
        <v>4.6</v>
      </c>
      <c r="BD15" s="23" t="str">
        <f>+IF(BC15=AG15,"true",IF(ABS(BC15-AG15)/AG15&lt;0.01,"round","false"))</f>
        <v>true</v>
      </c>
      <c r="BE15" s="23">
        <f>SUM(AU15:AZ15)</f>
        <v>6</v>
      </c>
      <c r="BF15" s="24" t="str">
        <f>+IF(BE15=BA15,"true",IF(ABS(BE15-BA15)/BA15&lt;0.01,"round","false"))</f>
        <v>true</v>
      </c>
      <c r="BG15">
        <f t="shared" si="6"/>
        <v>0</v>
      </c>
      <c r="BI15" s="18" t="s">
        <v>31</v>
      </c>
      <c r="BJ15">
        <f t="shared" si="16"/>
        <v>0</v>
      </c>
      <c r="BK15">
        <f t="shared" si="16"/>
        <v>0.40000000000000036</v>
      </c>
      <c r="BL15">
        <f t="shared" si="16"/>
        <v>0</v>
      </c>
      <c r="BM15">
        <f t="shared" si="16"/>
        <v>0.09000000000000001</v>
      </c>
      <c r="BN15">
        <f t="shared" si="16"/>
        <v>0.24</v>
      </c>
      <c r="BO15">
        <f t="shared" si="17"/>
        <v>0.0084</v>
      </c>
      <c r="BP15">
        <f>+H15-AL15</f>
        <v>0.3</v>
      </c>
      <c r="BQ15" s="43">
        <f t="shared" si="18"/>
        <v>1.25</v>
      </c>
      <c r="BR15">
        <f t="shared" si="19"/>
        <v>2.3000000000000007</v>
      </c>
      <c r="BS15">
        <f t="shared" si="19"/>
        <v>-2</v>
      </c>
      <c r="BT15">
        <f t="shared" si="19"/>
        <v>0.039</v>
      </c>
      <c r="BU15">
        <f t="shared" si="19"/>
        <v>0</v>
      </c>
      <c r="BV15">
        <f t="shared" si="19"/>
        <v>0</v>
      </c>
      <c r="BW15">
        <f t="shared" si="19"/>
        <v>0.3000000000000007</v>
      </c>
      <c r="BX15">
        <f t="shared" si="19"/>
        <v>-0.09999999999999998</v>
      </c>
      <c r="BY15">
        <f t="shared" si="19"/>
        <v>0</v>
      </c>
      <c r="BZ15">
        <f t="shared" si="19"/>
        <v>0</v>
      </c>
      <c r="CA15">
        <f t="shared" si="19"/>
        <v>-0.09999999999999964</v>
      </c>
      <c r="CB15">
        <f t="shared" si="19"/>
        <v>0</v>
      </c>
      <c r="CC15">
        <f t="shared" si="19"/>
        <v>0</v>
      </c>
      <c r="CD15">
        <f t="shared" si="19"/>
        <v>-0.09999999999999964</v>
      </c>
      <c r="CE15">
        <f t="shared" si="19"/>
        <v>0</v>
      </c>
      <c r="CF15" s="22">
        <f>+BW15+BU15+BP15</f>
        <v>0.6000000000000008</v>
      </c>
      <c r="CG15" s="23" t="b">
        <f>CF15=BK15</f>
        <v>0</v>
      </c>
      <c r="CH15" s="23">
        <f>SUM(BX15:CC15)</f>
        <v>-0.19999999999999962</v>
      </c>
      <c r="CI15" s="24" t="b">
        <f>CH15=CD15</f>
        <v>0</v>
      </c>
    </row>
    <row r="16" spans="1:87" ht="15">
      <c r="A16" s="18" t="s">
        <v>32</v>
      </c>
      <c r="B16">
        <v>0</v>
      </c>
      <c r="C16">
        <v>1.4</v>
      </c>
      <c r="D16">
        <v>6.8</v>
      </c>
      <c r="E16">
        <v>0.3</v>
      </c>
      <c r="F16">
        <v>1.43</v>
      </c>
      <c r="G16" s="42">
        <f t="shared" si="10"/>
        <v>0.053599999999999995</v>
      </c>
      <c r="H16">
        <v>0.2</v>
      </c>
      <c r="I16" s="43">
        <f t="shared" si="11"/>
        <v>0.13986013986013987</v>
      </c>
      <c r="J16" s="43">
        <f t="shared" si="12"/>
        <v>0.007200000000000001</v>
      </c>
      <c r="K16">
        <v>10</v>
      </c>
      <c r="L16">
        <v>1</v>
      </c>
      <c r="M16">
        <v>0.039</v>
      </c>
      <c r="N16">
        <v>0</v>
      </c>
      <c r="O16">
        <v>0</v>
      </c>
      <c r="P16">
        <v>1.1</v>
      </c>
      <c r="Q16">
        <v>0.3</v>
      </c>
      <c r="R16">
        <v>0</v>
      </c>
      <c r="S16">
        <v>0</v>
      </c>
      <c r="T16">
        <v>2.1</v>
      </c>
      <c r="U16">
        <v>0.1</v>
      </c>
      <c r="V16">
        <v>0</v>
      </c>
      <c r="W16">
        <v>2.6</v>
      </c>
      <c r="X16">
        <v>0</v>
      </c>
      <c r="Y16" s="22">
        <f>+P16+N16+H16</f>
        <v>1.3</v>
      </c>
      <c r="Z16" s="23" t="str">
        <f>+IF(Y16=C16,"true",IF(ABS(Y16-C16)/C16&lt;0.01,"round","false"))</f>
        <v>false</v>
      </c>
      <c r="AA16" s="23">
        <f>SUM(Q16:V16)</f>
        <v>2.5</v>
      </c>
      <c r="AB16" s="24" t="str">
        <f>+IF(AA16=W16,"true",IF(ABS(AA16-W16)/W16&lt;0.01,"round","false"))</f>
        <v>false</v>
      </c>
      <c r="AC16">
        <f t="shared" si="5"/>
        <v>-0.09999999999999987</v>
      </c>
      <c r="AE16" s="18" t="s">
        <v>32</v>
      </c>
      <c r="AF16">
        <v>0</v>
      </c>
      <c r="AG16">
        <v>1.1</v>
      </c>
      <c r="AH16">
        <v>0</v>
      </c>
      <c r="AI16">
        <v>0.07</v>
      </c>
      <c r="AJ16">
        <v>0.11</v>
      </c>
      <c r="AK16" s="42">
        <f t="shared" si="13"/>
        <v>0.004</v>
      </c>
      <c r="AL16">
        <v>0</v>
      </c>
      <c r="AM16" s="43">
        <f t="shared" si="14"/>
        <v>0</v>
      </c>
      <c r="AN16" s="43">
        <f t="shared" si="15"/>
        <v>0</v>
      </c>
      <c r="AO16">
        <v>8.4</v>
      </c>
      <c r="AP16">
        <v>2</v>
      </c>
      <c r="AQ16">
        <v>0</v>
      </c>
      <c r="AR16">
        <v>0</v>
      </c>
      <c r="AS16">
        <v>0</v>
      </c>
      <c r="AT16">
        <v>1</v>
      </c>
      <c r="AU16">
        <v>0.4</v>
      </c>
      <c r="AV16">
        <v>0</v>
      </c>
      <c r="AW16">
        <v>0</v>
      </c>
      <c r="AX16">
        <v>2.2</v>
      </c>
      <c r="AY16">
        <v>0.1</v>
      </c>
      <c r="AZ16">
        <v>0</v>
      </c>
      <c r="BA16">
        <v>2.7</v>
      </c>
      <c r="BB16">
        <v>0</v>
      </c>
      <c r="BC16" s="22">
        <f>+AT16+AR16+AL16</f>
        <v>1</v>
      </c>
      <c r="BD16" s="23" t="str">
        <f>+IF(BC16=AG16,"true",IF(ABS(BC16-AG16)/AG16&lt;0.01,"round","false"))</f>
        <v>false</v>
      </c>
      <c r="BE16" s="23">
        <f>SUM(AU16:AZ16)</f>
        <v>2.7</v>
      </c>
      <c r="BF16" s="24" t="str">
        <f>+IF(BE16=BA16,"true",IF(ABS(BE16-BA16)/BA16&lt;0.01,"round","false"))</f>
        <v>true</v>
      </c>
      <c r="BG16">
        <f t="shared" si="6"/>
        <v>-0.10000000000000009</v>
      </c>
      <c r="BI16" s="18" t="s">
        <v>32</v>
      </c>
      <c r="BJ16">
        <f t="shared" si="16"/>
        <v>0</v>
      </c>
      <c r="BK16">
        <f t="shared" si="16"/>
        <v>0.2999999999999998</v>
      </c>
      <c r="BL16">
        <f t="shared" si="16"/>
        <v>6.8</v>
      </c>
      <c r="BM16">
        <f t="shared" si="16"/>
        <v>0.22999999999999998</v>
      </c>
      <c r="BN16">
        <f t="shared" si="16"/>
        <v>1.3199999999999998</v>
      </c>
      <c r="BO16">
        <f t="shared" si="17"/>
        <v>0.04959999999999999</v>
      </c>
      <c r="BP16">
        <f>+H16-AL16</f>
        <v>0.2</v>
      </c>
      <c r="BQ16" s="43">
        <f t="shared" si="18"/>
        <v>0.15151515151515155</v>
      </c>
      <c r="BR16">
        <f t="shared" si="19"/>
        <v>1.5999999999999996</v>
      </c>
      <c r="BS16">
        <f t="shared" si="19"/>
        <v>-1</v>
      </c>
      <c r="BT16">
        <f t="shared" si="19"/>
        <v>0.039</v>
      </c>
      <c r="BU16">
        <f t="shared" si="19"/>
        <v>0</v>
      </c>
      <c r="BV16">
        <f t="shared" si="19"/>
        <v>0</v>
      </c>
      <c r="BW16">
        <f t="shared" si="19"/>
        <v>0.10000000000000009</v>
      </c>
      <c r="BX16">
        <f t="shared" si="19"/>
        <v>-0.10000000000000003</v>
      </c>
      <c r="BY16">
        <f t="shared" si="19"/>
        <v>0</v>
      </c>
      <c r="BZ16">
        <f t="shared" si="19"/>
        <v>0</v>
      </c>
      <c r="CA16">
        <f t="shared" si="19"/>
        <v>-0.10000000000000009</v>
      </c>
      <c r="CB16">
        <f t="shared" si="19"/>
        <v>0</v>
      </c>
      <c r="CC16">
        <f t="shared" si="19"/>
        <v>0</v>
      </c>
      <c r="CD16">
        <f t="shared" si="19"/>
        <v>-0.10000000000000009</v>
      </c>
      <c r="CE16">
        <f t="shared" si="19"/>
        <v>0</v>
      </c>
      <c r="CF16" s="22">
        <f>+BW16+BU16+BP16</f>
        <v>0.3000000000000001</v>
      </c>
      <c r="CG16" s="23" t="b">
        <f>CF16=BK16</f>
        <v>1</v>
      </c>
      <c r="CH16" s="23">
        <f>SUM(BX16:CC16)</f>
        <v>-0.20000000000000012</v>
      </c>
      <c r="CI16" s="24" t="b">
        <f>CH16=CD16</f>
        <v>0</v>
      </c>
    </row>
    <row r="17" spans="1:87" ht="15.75" thickBot="1">
      <c r="A17" s="18" t="s">
        <v>90</v>
      </c>
      <c r="B17">
        <v>0</v>
      </c>
      <c r="C17">
        <v>28.6</v>
      </c>
      <c r="D17">
        <v>202.8</v>
      </c>
      <c r="E17">
        <v>0.09</v>
      </c>
      <c r="F17">
        <v>66.97</v>
      </c>
      <c r="G17" s="42">
        <f t="shared" si="10"/>
        <v>2.6784</v>
      </c>
      <c r="H17">
        <v>0.4</v>
      </c>
      <c r="I17" s="43">
        <f t="shared" si="11"/>
        <v>0.005972823652381664</v>
      </c>
      <c r="J17" s="43">
        <f t="shared" si="12"/>
        <v>0.016</v>
      </c>
      <c r="K17">
        <v>281.8</v>
      </c>
      <c r="L17">
        <v>2</v>
      </c>
      <c r="M17">
        <v>0.035</v>
      </c>
      <c r="N17">
        <v>0</v>
      </c>
      <c r="O17">
        <v>0</v>
      </c>
      <c r="P17">
        <v>14.5</v>
      </c>
      <c r="Q17">
        <v>0</v>
      </c>
      <c r="R17">
        <v>0</v>
      </c>
      <c r="S17">
        <v>0</v>
      </c>
      <c r="T17">
        <v>1.6</v>
      </c>
      <c r="U17">
        <v>0.5</v>
      </c>
      <c r="V17">
        <v>0</v>
      </c>
      <c r="W17">
        <v>2.1</v>
      </c>
      <c r="X17">
        <v>0</v>
      </c>
      <c r="Y17" s="9">
        <f>+P17+N17+H17</f>
        <v>14.9</v>
      </c>
      <c r="Z17" s="10" t="str">
        <f>+IF(Y17=C17,"true",IF(ABS(Y17-C17)/C17&lt;0.01,"round","false"))</f>
        <v>false</v>
      </c>
      <c r="AA17" s="10">
        <f>SUM(Q17:V17)</f>
        <v>2.1</v>
      </c>
      <c r="AB17" s="21" t="str">
        <f>+IF(AA17=W17,"true",IF(ABS(AA17-W17)/W17&lt;0.01,"round","false"))</f>
        <v>true</v>
      </c>
      <c r="AC17">
        <f t="shared" si="5"/>
        <v>-13.700000000000001</v>
      </c>
      <c r="AE17" s="18" t="s">
        <v>90</v>
      </c>
      <c r="AF17">
        <v>0</v>
      </c>
      <c r="AG17">
        <v>14.3</v>
      </c>
      <c r="AH17">
        <v>0</v>
      </c>
      <c r="AI17">
        <v>-0.02</v>
      </c>
      <c r="AJ17">
        <v>0.02</v>
      </c>
      <c r="AK17" s="42">
        <f t="shared" si="13"/>
        <v>0.0008</v>
      </c>
      <c r="AL17">
        <v>0.1</v>
      </c>
      <c r="AM17" s="43">
        <f t="shared" si="14"/>
        <v>5</v>
      </c>
      <c r="AN17" s="43">
        <f t="shared" si="15"/>
        <v>0.004</v>
      </c>
      <c r="AO17">
        <v>171.7</v>
      </c>
      <c r="AP17">
        <v>4</v>
      </c>
      <c r="AQ17">
        <v>-0.004</v>
      </c>
      <c r="AR17">
        <v>0</v>
      </c>
      <c r="AS17">
        <v>0</v>
      </c>
      <c r="AT17">
        <v>14.3</v>
      </c>
      <c r="AU17">
        <v>0</v>
      </c>
      <c r="AV17">
        <v>0</v>
      </c>
      <c r="AW17">
        <v>0</v>
      </c>
      <c r="AX17">
        <v>1.6</v>
      </c>
      <c r="AY17">
        <v>0.5</v>
      </c>
      <c r="AZ17">
        <v>0</v>
      </c>
      <c r="BA17">
        <v>2.2</v>
      </c>
      <c r="BB17">
        <v>0</v>
      </c>
      <c r="BC17" s="9">
        <f>+AT17+AR17+AL17</f>
        <v>14.4</v>
      </c>
      <c r="BD17" s="10" t="str">
        <f>+IF(BC17=AG17,"true",IF(ABS(BC17-AG17)/AG17&lt;0.01,"round","false"))</f>
        <v>round</v>
      </c>
      <c r="BE17" s="10">
        <f>SUM(AU17:AZ17)</f>
        <v>2.1</v>
      </c>
      <c r="BF17" s="21" t="str">
        <f>+IF(BE17=BA17,"true",IF(ABS(BE17-BA17)/BA17&lt;0.01,"round","false"))</f>
        <v>false</v>
      </c>
      <c r="BG17">
        <f t="shared" si="6"/>
        <v>0.09999999999999964</v>
      </c>
      <c r="BI17" s="18" t="s">
        <v>90</v>
      </c>
      <c r="BJ17">
        <f t="shared" si="16"/>
        <v>0</v>
      </c>
      <c r="BK17">
        <f t="shared" si="16"/>
        <v>14.3</v>
      </c>
      <c r="BL17">
        <f t="shared" si="16"/>
        <v>202.8</v>
      </c>
      <c r="BM17">
        <f t="shared" si="16"/>
        <v>0.11</v>
      </c>
      <c r="BN17">
        <f t="shared" si="16"/>
        <v>66.95</v>
      </c>
      <c r="BO17">
        <f t="shared" si="17"/>
        <v>2.6776</v>
      </c>
      <c r="BP17">
        <f>+H17-AL17</f>
        <v>0.30000000000000004</v>
      </c>
      <c r="BQ17" s="43">
        <f t="shared" si="18"/>
        <v>0.004480955937266618</v>
      </c>
      <c r="BR17">
        <f t="shared" si="19"/>
        <v>110.10000000000002</v>
      </c>
      <c r="BS17">
        <f t="shared" si="19"/>
        <v>-2</v>
      </c>
      <c r="BT17">
        <f t="shared" si="19"/>
        <v>0.03900000000000001</v>
      </c>
      <c r="BU17">
        <f t="shared" si="19"/>
        <v>0</v>
      </c>
      <c r="BV17">
        <f t="shared" si="19"/>
        <v>0</v>
      </c>
      <c r="BW17">
        <f t="shared" si="19"/>
        <v>0.1999999999999993</v>
      </c>
      <c r="BX17">
        <f t="shared" si="19"/>
        <v>0</v>
      </c>
      <c r="BY17">
        <f t="shared" si="19"/>
        <v>0</v>
      </c>
      <c r="BZ17">
        <f t="shared" si="19"/>
        <v>0</v>
      </c>
      <c r="CA17">
        <f t="shared" si="19"/>
        <v>0</v>
      </c>
      <c r="CB17">
        <f t="shared" si="19"/>
        <v>0</v>
      </c>
      <c r="CC17">
        <f t="shared" si="19"/>
        <v>0</v>
      </c>
      <c r="CD17">
        <f t="shared" si="19"/>
        <v>-0.10000000000000009</v>
      </c>
      <c r="CE17">
        <f t="shared" si="19"/>
        <v>0</v>
      </c>
      <c r="CF17" s="9">
        <f>+BW17+BU17+BP17</f>
        <v>0.49999999999999933</v>
      </c>
      <c r="CG17" s="10" t="b">
        <f>CF17=BK17</f>
        <v>0</v>
      </c>
      <c r="CH17" s="10">
        <f>SUM(BX17:CC17)</f>
        <v>0</v>
      </c>
      <c r="CI17" s="21" t="b">
        <f>CH17=CD17</f>
        <v>0</v>
      </c>
    </row>
    <row r="18" spans="1:87" ht="15.75" thickBot="1">
      <c r="A18" s="17" t="s">
        <v>34</v>
      </c>
      <c r="B18" s="12">
        <f aca="true" t="shared" si="20" ref="B18:Y18">SUM(B13:B17)</f>
        <v>0</v>
      </c>
      <c r="C18" s="12">
        <f t="shared" si="20"/>
        <v>38.6</v>
      </c>
      <c r="D18" s="12">
        <f t="shared" si="20"/>
        <v>242.4</v>
      </c>
      <c r="E18" s="12">
        <f t="shared" si="20"/>
        <v>0.48</v>
      </c>
      <c r="F18" s="12">
        <f t="shared" si="20"/>
        <v>69.34</v>
      </c>
      <c r="G18" s="42">
        <f t="shared" si="10"/>
        <v>2.7684</v>
      </c>
      <c r="H18" s="12">
        <f t="shared" si="20"/>
        <v>1</v>
      </c>
      <c r="I18" s="43">
        <f t="shared" si="11"/>
        <v>0.014421690222094028</v>
      </c>
      <c r="J18" s="43">
        <f t="shared" si="12"/>
        <v>0.0388</v>
      </c>
      <c r="K18" s="12">
        <f t="shared" si="20"/>
        <v>304.90000000000003</v>
      </c>
      <c r="L18" s="12">
        <f t="shared" si="20"/>
        <v>15</v>
      </c>
      <c r="M18" s="12">
        <f t="shared" si="20"/>
        <v>0.162</v>
      </c>
      <c r="N18" s="12">
        <f t="shared" si="20"/>
        <v>0</v>
      </c>
      <c r="O18" s="12">
        <f t="shared" si="20"/>
        <v>0</v>
      </c>
      <c r="P18" s="12">
        <f t="shared" si="20"/>
        <v>23.4</v>
      </c>
      <c r="Q18" s="12">
        <f t="shared" si="20"/>
        <v>0.8999999999999999</v>
      </c>
      <c r="R18" s="12">
        <f t="shared" si="20"/>
        <v>0</v>
      </c>
      <c r="S18" s="12">
        <f t="shared" si="20"/>
        <v>0</v>
      </c>
      <c r="T18" s="12">
        <f t="shared" si="20"/>
        <v>8.1</v>
      </c>
      <c r="U18" s="12">
        <f t="shared" si="20"/>
        <v>1.8</v>
      </c>
      <c r="V18" s="12">
        <f t="shared" si="20"/>
        <v>0</v>
      </c>
      <c r="W18" s="12">
        <f t="shared" si="20"/>
        <v>11</v>
      </c>
      <c r="X18" s="33">
        <f t="shared" si="20"/>
        <v>0</v>
      </c>
      <c r="Y18" s="34">
        <f t="shared" si="20"/>
        <v>24.4</v>
      </c>
      <c r="Z18" s="12"/>
      <c r="AA18" s="12">
        <f>SUM(AA13:AA17)</f>
        <v>10.799999999999999</v>
      </c>
      <c r="AB18" s="33"/>
      <c r="AE18" s="17" t="s">
        <v>34</v>
      </c>
      <c r="AF18" s="12">
        <f aca="true" t="shared" si="21" ref="AF18:BC18">SUM(AF13:AF17)</f>
        <v>0</v>
      </c>
      <c r="AG18" s="12">
        <f t="shared" si="21"/>
        <v>22.8</v>
      </c>
      <c r="AH18" s="12">
        <f t="shared" si="21"/>
        <v>0</v>
      </c>
      <c r="AI18" s="12">
        <f t="shared" si="21"/>
        <v>0.030000000000000002</v>
      </c>
      <c r="AJ18" s="12">
        <f t="shared" si="21"/>
        <v>0.13</v>
      </c>
      <c r="AK18" s="42">
        <f t="shared" si="13"/>
        <v>0.0048000000000000004</v>
      </c>
      <c r="AL18" s="12">
        <f t="shared" si="21"/>
        <v>0.1</v>
      </c>
      <c r="AM18" s="43">
        <f t="shared" si="14"/>
        <v>0.7692307692307693</v>
      </c>
      <c r="AN18" s="43">
        <f t="shared" si="15"/>
        <v>0.004</v>
      </c>
      <c r="AO18" s="12">
        <f t="shared" si="21"/>
        <v>189.6</v>
      </c>
      <c r="AP18" s="12">
        <f t="shared" si="21"/>
        <v>26</v>
      </c>
      <c r="AQ18" s="12"/>
      <c r="AR18" s="12">
        <f t="shared" si="21"/>
        <v>0</v>
      </c>
      <c r="AS18" s="12">
        <f t="shared" si="21"/>
        <v>0</v>
      </c>
      <c r="AT18" s="12">
        <f t="shared" si="21"/>
        <v>22.7</v>
      </c>
      <c r="AU18" s="12">
        <f t="shared" si="21"/>
        <v>1.1</v>
      </c>
      <c r="AV18" s="12">
        <f t="shared" si="21"/>
        <v>0</v>
      </c>
      <c r="AW18" s="12">
        <f t="shared" si="21"/>
        <v>0</v>
      </c>
      <c r="AX18" s="12">
        <f t="shared" si="21"/>
        <v>8.3</v>
      </c>
      <c r="AY18" s="12">
        <f t="shared" si="21"/>
        <v>1.8</v>
      </c>
      <c r="AZ18" s="12">
        <f t="shared" si="21"/>
        <v>0</v>
      </c>
      <c r="BA18" s="12">
        <f t="shared" si="21"/>
        <v>11.399999999999999</v>
      </c>
      <c r="BB18" s="33">
        <f t="shared" si="21"/>
        <v>0</v>
      </c>
      <c r="BC18" s="34">
        <f t="shared" si="21"/>
        <v>22.799999999999997</v>
      </c>
      <c r="BD18" s="12"/>
      <c r="BE18" s="12">
        <f>SUM(BE13:BE17)</f>
        <v>11.200000000000001</v>
      </c>
      <c r="BF18" s="33"/>
      <c r="BI18" s="17" t="s">
        <v>34</v>
      </c>
      <c r="BJ18" s="12">
        <f aca="true" t="shared" si="22" ref="BJ18:CF18">SUM(BJ13:BJ17)</f>
        <v>0</v>
      </c>
      <c r="BK18" s="12">
        <f t="shared" si="22"/>
        <v>15.8</v>
      </c>
      <c r="BL18" s="12">
        <f t="shared" si="22"/>
        <v>242.4</v>
      </c>
      <c r="BM18" s="12">
        <f t="shared" si="22"/>
        <v>0.44999999999999996</v>
      </c>
      <c r="BN18" s="12">
        <f t="shared" si="22"/>
        <v>69.21000000000001</v>
      </c>
      <c r="BO18">
        <f t="shared" si="17"/>
        <v>2.7636000000000003</v>
      </c>
      <c r="BP18" s="12">
        <f t="shared" si="22"/>
        <v>0.9000000000000001</v>
      </c>
      <c r="BQ18" s="43">
        <f t="shared" si="18"/>
        <v>0.013003901170351106</v>
      </c>
      <c r="BR18" s="12">
        <f t="shared" si="22"/>
        <v>115.30000000000003</v>
      </c>
      <c r="BS18" s="12">
        <f t="shared" si="22"/>
        <v>-11</v>
      </c>
      <c r="BT18" s="12">
        <f t="shared" si="22"/>
        <v>0.194</v>
      </c>
      <c r="BU18" s="12">
        <f t="shared" si="22"/>
        <v>0</v>
      </c>
      <c r="BV18" s="12">
        <f t="shared" si="22"/>
        <v>0</v>
      </c>
      <c r="BW18" s="12">
        <f t="shared" si="22"/>
        <v>0.7000000000000001</v>
      </c>
      <c r="BX18" s="12">
        <f t="shared" si="22"/>
        <v>-0.2</v>
      </c>
      <c r="BY18" s="12">
        <f t="shared" si="22"/>
        <v>0</v>
      </c>
      <c r="BZ18" s="12">
        <f t="shared" si="22"/>
        <v>0</v>
      </c>
      <c r="CA18" s="12">
        <f t="shared" si="22"/>
        <v>-0.19999999999999973</v>
      </c>
      <c r="CB18" s="12">
        <f t="shared" si="22"/>
        <v>0</v>
      </c>
      <c r="CC18" s="12">
        <f t="shared" si="22"/>
        <v>0</v>
      </c>
      <c r="CD18" s="12">
        <f t="shared" si="22"/>
        <v>-0.3999999999999998</v>
      </c>
      <c r="CE18" s="33">
        <f t="shared" si="22"/>
        <v>0</v>
      </c>
      <c r="CF18" s="34">
        <f t="shared" si="22"/>
        <v>1.6</v>
      </c>
      <c r="CG18" s="12"/>
      <c r="CH18" s="12">
        <f>SUM(CH13:CH17)</f>
        <v>-0.39999999999999974</v>
      </c>
      <c r="CI18" s="33"/>
    </row>
    <row r="19" spans="1:87" ht="15.75" thickBot="1">
      <c r="A19" s="40" t="s">
        <v>131</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D19" s="40"/>
      <c r="AE19" s="40" t="s">
        <v>137</v>
      </c>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H19" s="40"/>
      <c r="BI19" s="40" t="s">
        <v>106</v>
      </c>
      <c r="BJ19" s="40"/>
      <c r="BK19" s="40"/>
      <c r="BL19" s="40"/>
      <c r="BM19" s="40"/>
      <c r="BN19" s="40"/>
      <c r="BO19" s="40"/>
      <c r="BP19" s="40"/>
      <c r="BQ19" s="42"/>
      <c r="BR19" s="40"/>
      <c r="BS19" s="40"/>
      <c r="BT19" s="40"/>
      <c r="BU19" s="40"/>
      <c r="BV19" s="40"/>
      <c r="BW19" s="40"/>
      <c r="BX19" s="40"/>
      <c r="BY19" s="40"/>
      <c r="BZ19" s="40"/>
      <c r="CA19" s="40"/>
      <c r="CB19" s="40"/>
      <c r="CC19" s="40"/>
      <c r="CD19" s="40"/>
      <c r="CE19" s="40"/>
      <c r="CF19" s="40"/>
      <c r="CG19" s="40"/>
      <c r="CH19" s="40"/>
      <c r="CI19" s="40"/>
    </row>
    <row r="20" spans="1:87" ht="15">
      <c r="A20" s="18" t="s">
        <v>29</v>
      </c>
      <c r="B20">
        <v>0</v>
      </c>
      <c r="C20">
        <v>4.1</v>
      </c>
      <c r="D20">
        <v>0</v>
      </c>
      <c r="E20">
        <v>0</v>
      </c>
      <c r="F20">
        <v>0.14</v>
      </c>
      <c r="G20" s="42">
        <f aca="true" t="shared" si="23" ref="G20:G25">+(F20-F13)/5</f>
        <v>0</v>
      </c>
      <c r="H20">
        <v>0.1</v>
      </c>
      <c r="I20" s="43">
        <f aca="true" t="shared" si="24" ref="I20:I25">IF(F20&gt;0,H20/F20,0)</f>
        <v>0.7142857142857143</v>
      </c>
      <c r="J20" s="43">
        <f aca="true" t="shared" si="25" ref="J20:J25">+(H20-H13)/5</f>
        <v>0</v>
      </c>
      <c r="K20">
        <v>1.1</v>
      </c>
      <c r="L20">
        <v>5</v>
      </c>
      <c r="M20">
        <v>0.034</v>
      </c>
      <c r="N20">
        <v>0</v>
      </c>
      <c r="O20">
        <v>0</v>
      </c>
      <c r="P20">
        <v>4.1</v>
      </c>
      <c r="Q20">
        <v>0</v>
      </c>
      <c r="R20">
        <v>0</v>
      </c>
      <c r="S20">
        <v>0</v>
      </c>
      <c r="T20">
        <v>0</v>
      </c>
      <c r="U20">
        <v>0</v>
      </c>
      <c r="V20">
        <v>0</v>
      </c>
      <c r="W20">
        <v>0</v>
      </c>
      <c r="X20">
        <v>0</v>
      </c>
      <c r="Y20" s="4">
        <f>+P20+N20+H20</f>
        <v>4.199999999999999</v>
      </c>
      <c r="Z20" s="19" t="str">
        <f>+IF(Y20=C20,"true",IF(ABS(Y20-C20)/C20&lt;0.01,"round","false"))</f>
        <v>false</v>
      </c>
      <c r="AA20" s="19">
        <f>SUM(Q20:V20)</f>
        <v>0</v>
      </c>
      <c r="AB20" s="20" t="str">
        <f>+IF(AA20=W20,"true",IF(ABS(AA20-W20)/W20&lt;0.01,"round","false"))</f>
        <v>true</v>
      </c>
      <c r="AC20">
        <f t="shared" si="5"/>
        <v>0.09999999999999964</v>
      </c>
      <c r="AE20" s="18" t="s">
        <v>29</v>
      </c>
      <c r="AF20">
        <v>0</v>
      </c>
      <c r="AG20">
        <v>4.1</v>
      </c>
      <c r="AH20">
        <v>0</v>
      </c>
      <c r="AI20">
        <v>0</v>
      </c>
      <c r="AJ20">
        <v>0</v>
      </c>
      <c r="AK20" s="42">
        <f aca="true" t="shared" si="26" ref="AK20:AK25">+(AJ20-AJ13)/5</f>
        <v>0</v>
      </c>
      <c r="AL20">
        <v>0</v>
      </c>
      <c r="AM20" s="43">
        <f aca="true" t="shared" si="27" ref="AM20:AM25">IF(AJ20&gt;0,AL20/AJ20,0)</f>
        <v>0</v>
      </c>
      <c r="AN20" s="43">
        <f aca="true" t="shared" si="28" ref="AN20:AN25">+(AL20-AL13)/5</f>
        <v>0</v>
      </c>
      <c r="AO20">
        <v>0.9</v>
      </c>
      <c r="AP20">
        <v>11</v>
      </c>
      <c r="AQ20">
        <v>-0.012</v>
      </c>
      <c r="AR20">
        <v>0</v>
      </c>
      <c r="AS20">
        <v>0</v>
      </c>
      <c r="AT20">
        <v>4.1</v>
      </c>
      <c r="AU20">
        <v>0</v>
      </c>
      <c r="AV20">
        <v>0</v>
      </c>
      <c r="AW20">
        <v>0</v>
      </c>
      <c r="AX20">
        <v>0</v>
      </c>
      <c r="AY20">
        <v>0</v>
      </c>
      <c r="AZ20">
        <v>0</v>
      </c>
      <c r="BA20">
        <v>0</v>
      </c>
      <c r="BB20">
        <v>0</v>
      </c>
      <c r="BC20" s="4">
        <f>+AT20+AR20+AL20</f>
        <v>4.1</v>
      </c>
      <c r="BD20" s="19" t="str">
        <f>+IF(BC20=AG20,"true",IF(ABS(BC20-AG20)/AG20&lt;0.01,"round","false"))</f>
        <v>true</v>
      </c>
      <c r="BE20" s="19">
        <f>SUM(AU20:AZ20)</f>
        <v>0</v>
      </c>
      <c r="BF20" s="20" t="str">
        <f>+IF(BE20=BA20,"true",IF(ABS(BE20-BA20)/BA20&lt;0.01,"round","false"))</f>
        <v>true</v>
      </c>
      <c r="BG20">
        <f t="shared" si="6"/>
        <v>0</v>
      </c>
      <c r="BI20" s="18" t="s">
        <v>29</v>
      </c>
      <c r="BJ20">
        <f aca="true" t="shared" si="29" ref="BJ20:BN24">+B20-AF20</f>
        <v>0</v>
      </c>
      <c r="BK20">
        <f t="shared" si="29"/>
        <v>0</v>
      </c>
      <c r="BL20">
        <f t="shared" si="29"/>
        <v>0</v>
      </c>
      <c r="BM20">
        <f t="shared" si="29"/>
        <v>0</v>
      </c>
      <c r="BN20">
        <f t="shared" si="29"/>
        <v>0.14</v>
      </c>
      <c r="BO20">
        <f aca="true" t="shared" si="30" ref="BO20:BO25">+(BN20-BN13)/5</f>
        <v>0</v>
      </c>
      <c r="BP20">
        <f>+H20-AL20</f>
        <v>0.1</v>
      </c>
      <c r="BQ20" s="43">
        <f aca="true" t="shared" si="31" ref="BQ20:BQ25">IF(BN20&gt;0,BP20/BN20,0)</f>
        <v>0.7142857142857143</v>
      </c>
      <c r="BR20">
        <f aca="true" t="shared" si="32" ref="BR20:CE24">+K20-AO20</f>
        <v>0.20000000000000007</v>
      </c>
      <c r="BS20">
        <f t="shared" si="32"/>
        <v>-6</v>
      </c>
      <c r="BT20">
        <f t="shared" si="32"/>
        <v>0.046</v>
      </c>
      <c r="BU20">
        <f t="shared" si="32"/>
        <v>0</v>
      </c>
      <c r="BV20">
        <f t="shared" si="32"/>
        <v>0</v>
      </c>
      <c r="BW20">
        <f t="shared" si="32"/>
        <v>0</v>
      </c>
      <c r="BX20">
        <f t="shared" si="32"/>
        <v>0</v>
      </c>
      <c r="BY20">
        <f t="shared" si="32"/>
        <v>0</v>
      </c>
      <c r="BZ20">
        <f t="shared" si="32"/>
        <v>0</v>
      </c>
      <c r="CA20">
        <f t="shared" si="32"/>
        <v>0</v>
      </c>
      <c r="CB20">
        <f t="shared" si="32"/>
        <v>0</v>
      </c>
      <c r="CC20">
        <f t="shared" si="32"/>
        <v>0</v>
      </c>
      <c r="CD20">
        <f t="shared" si="32"/>
        <v>0</v>
      </c>
      <c r="CE20">
        <f t="shared" si="32"/>
        <v>0</v>
      </c>
      <c r="CF20" s="4">
        <f>+BW20+BU20+BP20</f>
        <v>0.1</v>
      </c>
      <c r="CG20" s="19" t="b">
        <f>CF20=BK20</f>
        <v>0</v>
      </c>
      <c r="CH20" s="19">
        <f>SUM(BX20:CC20)</f>
        <v>0</v>
      </c>
      <c r="CI20" s="20" t="b">
        <f>CH20=CD20</f>
        <v>1</v>
      </c>
    </row>
    <row r="21" spans="1:87" ht="15">
      <c r="A21" s="18" t="s">
        <v>30</v>
      </c>
      <c r="B21">
        <v>0</v>
      </c>
      <c r="C21">
        <v>0.1</v>
      </c>
      <c r="D21">
        <v>0.4</v>
      </c>
      <c r="E21">
        <v>0.02</v>
      </c>
      <c r="F21">
        <v>0.57</v>
      </c>
      <c r="G21" s="42">
        <f t="shared" si="23"/>
        <v>0.0019999999999999797</v>
      </c>
      <c r="H21">
        <v>0</v>
      </c>
      <c r="I21" s="43">
        <f t="shared" si="24"/>
        <v>0</v>
      </c>
      <c r="J21" s="43">
        <f t="shared" si="25"/>
        <v>0</v>
      </c>
      <c r="K21">
        <v>2.4</v>
      </c>
      <c r="L21">
        <v>1</v>
      </c>
      <c r="M21">
        <v>0.039</v>
      </c>
      <c r="N21">
        <v>0</v>
      </c>
      <c r="O21">
        <v>0</v>
      </c>
      <c r="P21">
        <v>0.1</v>
      </c>
      <c r="Q21">
        <v>0</v>
      </c>
      <c r="R21">
        <v>0</v>
      </c>
      <c r="S21">
        <v>0</v>
      </c>
      <c r="T21">
        <v>0.5</v>
      </c>
      <c r="U21">
        <v>0.1</v>
      </c>
      <c r="V21">
        <v>0</v>
      </c>
      <c r="W21">
        <v>0.6</v>
      </c>
      <c r="X21">
        <v>0</v>
      </c>
      <c r="Y21" s="22">
        <f>+P21+N21+H21</f>
        <v>0.1</v>
      </c>
      <c r="Z21" s="23" t="str">
        <f>+IF(Y21=C21,"true",IF(ABS(Y21-C21)/C21&lt;0.01,"round","false"))</f>
        <v>true</v>
      </c>
      <c r="AA21" s="23">
        <f>SUM(Q21:V21)</f>
        <v>0.6</v>
      </c>
      <c r="AB21" s="24" t="str">
        <f>+IF(AA21=W21,"true",IF(ABS(AA21-W21)/W21&lt;0.01,"round","false"))</f>
        <v>true</v>
      </c>
      <c r="AC21">
        <f t="shared" si="5"/>
        <v>0</v>
      </c>
      <c r="AE21" s="18" t="s">
        <v>30</v>
      </c>
      <c r="AF21">
        <v>0</v>
      </c>
      <c r="AG21">
        <v>0.1</v>
      </c>
      <c r="AH21">
        <v>0</v>
      </c>
      <c r="AI21">
        <v>0</v>
      </c>
      <c r="AJ21">
        <v>0</v>
      </c>
      <c r="AK21" s="42">
        <f t="shared" si="26"/>
        <v>0</v>
      </c>
      <c r="AL21">
        <v>0</v>
      </c>
      <c r="AM21" s="43">
        <f t="shared" si="27"/>
        <v>0</v>
      </c>
      <c r="AN21" s="43">
        <f t="shared" si="28"/>
        <v>0</v>
      </c>
      <c r="AO21">
        <v>1.2</v>
      </c>
      <c r="AP21">
        <v>2</v>
      </c>
      <c r="AQ21">
        <v>-0.007</v>
      </c>
      <c r="AR21">
        <v>0</v>
      </c>
      <c r="AS21">
        <v>0</v>
      </c>
      <c r="AT21">
        <v>0.1</v>
      </c>
      <c r="AU21">
        <v>0</v>
      </c>
      <c r="AV21">
        <v>0</v>
      </c>
      <c r="AW21">
        <v>0</v>
      </c>
      <c r="AX21">
        <v>0.6</v>
      </c>
      <c r="AY21">
        <v>0.1</v>
      </c>
      <c r="AZ21">
        <v>0</v>
      </c>
      <c r="BA21">
        <v>0.7</v>
      </c>
      <c r="BB21">
        <v>0</v>
      </c>
      <c r="BC21" s="22">
        <f>+AT21+AR21+AL21</f>
        <v>0.1</v>
      </c>
      <c r="BD21" s="23" t="str">
        <f>+IF(BC21=AG21,"true",IF(ABS(BC21-AG21)/AG21&lt;0.01,"round","false"))</f>
        <v>true</v>
      </c>
      <c r="BE21" s="23">
        <f>SUM(AU21:AZ21)</f>
        <v>0.7</v>
      </c>
      <c r="BF21" s="24" t="str">
        <f>+IF(BE21=BA21,"true",IF(ABS(BE21-BA21)/BA21&lt;0.01,"round","false"))</f>
        <v>true</v>
      </c>
      <c r="BG21">
        <f t="shared" si="6"/>
        <v>0</v>
      </c>
      <c r="BI21" s="18" t="s">
        <v>30</v>
      </c>
      <c r="BJ21">
        <f t="shared" si="29"/>
        <v>0</v>
      </c>
      <c r="BK21">
        <f t="shared" si="29"/>
        <v>0</v>
      </c>
      <c r="BL21">
        <f t="shared" si="29"/>
        <v>0.4</v>
      </c>
      <c r="BM21">
        <f t="shared" si="29"/>
        <v>0.02</v>
      </c>
      <c r="BN21">
        <f t="shared" si="29"/>
        <v>0.57</v>
      </c>
      <c r="BO21">
        <f t="shared" si="30"/>
        <v>0.0019999999999999797</v>
      </c>
      <c r="BP21">
        <f>+H21-AL21</f>
        <v>0</v>
      </c>
      <c r="BQ21" s="43">
        <f t="shared" si="31"/>
        <v>0</v>
      </c>
      <c r="BR21">
        <f t="shared" si="32"/>
        <v>1.2</v>
      </c>
      <c r="BS21">
        <f t="shared" si="32"/>
        <v>-1</v>
      </c>
      <c r="BT21">
        <f t="shared" si="32"/>
        <v>0.046</v>
      </c>
      <c r="BU21">
        <f t="shared" si="32"/>
        <v>0</v>
      </c>
      <c r="BV21">
        <f t="shared" si="32"/>
        <v>0</v>
      </c>
      <c r="BW21">
        <f t="shared" si="32"/>
        <v>0</v>
      </c>
      <c r="BX21">
        <f t="shared" si="32"/>
        <v>0</v>
      </c>
      <c r="BY21">
        <f t="shared" si="32"/>
        <v>0</v>
      </c>
      <c r="BZ21">
        <f t="shared" si="32"/>
        <v>0</v>
      </c>
      <c r="CA21">
        <f t="shared" si="32"/>
        <v>-0.09999999999999998</v>
      </c>
      <c r="CB21">
        <f t="shared" si="32"/>
        <v>0</v>
      </c>
      <c r="CC21">
        <f t="shared" si="32"/>
        <v>0</v>
      </c>
      <c r="CD21">
        <f t="shared" si="32"/>
        <v>-0.09999999999999998</v>
      </c>
      <c r="CE21">
        <f t="shared" si="32"/>
        <v>0</v>
      </c>
      <c r="CF21" s="22">
        <f>+BW21+BU21+BP21</f>
        <v>0</v>
      </c>
      <c r="CG21" s="23" t="b">
        <f>CF21=BK21</f>
        <v>1</v>
      </c>
      <c r="CH21" s="23">
        <f>SUM(BX21:CC21)</f>
        <v>-0.09999999999999998</v>
      </c>
      <c r="CI21" s="24" t="b">
        <f>CH21=CD21</f>
        <v>1</v>
      </c>
    </row>
    <row r="22" spans="1:87" ht="15">
      <c r="A22" s="18" t="s">
        <v>31</v>
      </c>
      <c r="B22">
        <v>0</v>
      </c>
      <c r="C22">
        <v>7.4</v>
      </c>
      <c r="D22">
        <v>0</v>
      </c>
      <c r="E22">
        <v>0.07</v>
      </c>
      <c r="F22">
        <v>0.32</v>
      </c>
      <c r="G22" s="42">
        <f t="shared" si="23"/>
        <v>0.016000000000000004</v>
      </c>
      <c r="H22">
        <v>0.4</v>
      </c>
      <c r="I22" s="43">
        <f t="shared" si="24"/>
        <v>1.25</v>
      </c>
      <c r="J22" s="43">
        <f t="shared" si="25"/>
        <v>0.020000000000000007</v>
      </c>
      <c r="K22">
        <v>10.5</v>
      </c>
      <c r="L22">
        <v>5</v>
      </c>
      <c r="M22">
        <v>0.033</v>
      </c>
      <c r="N22">
        <v>0</v>
      </c>
      <c r="O22">
        <v>0</v>
      </c>
      <c r="P22">
        <v>7.3</v>
      </c>
      <c r="Q22">
        <v>0.9</v>
      </c>
      <c r="R22">
        <v>0</v>
      </c>
      <c r="S22">
        <v>0</v>
      </c>
      <c r="T22">
        <v>5.8</v>
      </c>
      <c r="U22">
        <v>1.8</v>
      </c>
      <c r="V22">
        <v>0</v>
      </c>
      <c r="W22">
        <v>8.5</v>
      </c>
      <c r="X22">
        <v>0</v>
      </c>
      <c r="Y22" s="22">
        <f>+P22+N22+H22</f>
        <v>7.7</v>
      </c>
      <c r="Z22" s="23" t="str">
        <f>+IF(Y22=C22,"true",IF(ABS(Y22-C22)/C22&lt;0.01,"round","false"))</f>
        <v>false</v>
      </c>
      <c r="AA22" s="23">
        <f>SUM(Q22:V22)</f>
        <v>8.5</v>
      </c>
      <c r="AB22" s="24" t="str">
        <f>+IF(AA22=W22,"true",IF(ABS(AA22-W22)/W22&lt;0.01,"round","false"))</f>
        <v>true</v>
      </c>
      <c r="AC22">
        <f t="shared" si="5"/>
        <v>0.2999999999999998</v>
      </c>
      <c r="AE22" s="18" t="s">
        <v>31</v>
      </c>
      <c r="AF22">
        <v>0</v>
      </c>
      <c r="AG22">
        <v>6.9</v>
      </c>
      <c r="AH22">
        <v>0</v>
      </c>
      <c r="AI22">
        <v>-0.02</v>
      </c>
      <c r="AJ22">
        <v>0</v>
      </c>
      <c r="AK22" s="42">
        <f t="shared" si="26"/>
        <v>0</v>
      </c>
      <c r="AL22">
        <v>0</v>
      </c>
      <c r="AM22" s="43">
        <f t="shared" si="27"/>
        <v>0</v>
      </c>
      <c r="AN22" s="43">
        <f t="shared" si="28"/>
        <v>0</v>
      </c>
      <c r="AO22">
        <v>8</v>
      </c>
      <c r="AP22">
        <v>7</v>
      </c>
      <c r="AQ22">
        <v>-0.014</v>
      </c>
      <c r="AR22">
        <v>0</v>
      </c>
      <c r="AS22">
        <v>0</v>
      </c>
      <c r="AT22">
        <v>6.9</v>
      </c>
      <c r="AU22">
        <v>0.9</v>
      </c>
      <c r="AV22">
        <v>0</v>
      </c>
      <c r="AW22">
        <v>0</v>
      </c>
      <c r="AX22">
        <v>6</v>
      </c>
      <c r="AY22">
        <v>1.8</v>
      </c>
      <c r="AZ22">
        <v>0</v>
      </c>
      <c r="BA22">
        <v>8.7</v>
      </c>
      <c r="BB22">
        <v>0</v>
      </c>
      <c r="BC22" s="22">
        <f>+AT22+AR22+AL22</f>
        <v>6.9</v>
      </c>
      <c r="BD22" s="23" t="str">
        <f>+IF(BC22=AG22,"true",IF(ABS(BC22-AG22)/AG22&lt;0.01,"round","false"))</f>
        <v>true</v>
      </c>
      <c r="BE22" s="23">
        <f>SUM(AU22:AZ22)</f>
        <v>8.700000000000001</v>
      </c>
      <c r="BF22" s="24" t="str">
        <f>+IF(BE22=BA22,"true",IF(ABS(BE22-BA22)/BA22&lt;0.01,"round","false"))</f>
        <v>true</v>
      </c>
      <c r="BG22">
        <f t="shared" si="6"/>
        <v>0</v>
      </c>
      <c r="BI22" s="18" t="s">
        <v>31</v>
      </c>
      <c r="BJ22">
        <f t="shared" si="29"/>
        <v>0</v>
      </c>
      <c r="BK22">
        <f t="shared" si="29"/>
        <v>0.5</v>
      </c>
      <c r="BL22">
        <f t="shared" si="29"/>
        <v>0</v>
      </c>
      <c r="BM22">
        <f t="shared" si="29"/>
        <v>0.09000000000000001</v>
      </c>
      <c r="BN22">
        <f t="shared" si="29"/>
        <v>0.32</v>
      </c>
      <c r="BO22">
        <f t="shared" si="30"/>
        <v>0.016000000000000004</v>
      </c>
      <c r="BP22">
        <f>+H22-AL22</f>
        <v>0.4</v>
      </c>
      <c r="BQ22" s="43">
        <f t="shared" si="31"/>
        <v>1.25</v>
      </c>
      <c r="BR22">
        <f t="shared" si="32"/>
        <v>2.5</v>
      </c>
      <c r="BS22">
        <f t="shared" si="32"/>
        <v>-2</v>
      </c>
      <c r="BT22">
        <f t="shared" si="32"/>
        <v>0.047</v>
      </c>
      <c r="BU22">
        <f t="shared" si="32"/>
        <v>0</v>
      </c>
      <c r="BV22">
        <f t="shared" si="32"/>
        <v>0</v>
      </c>
      <c r="BW22">
        <f t="shared" si="32"/>
        <v>0.39999999999999947</v>
      </c>
      <c r="BX22">
        <f t="shared" si="32"/>
        <v>0</v>
      </c>
      <c r="BY22">
        <f t="shared" si="32"/>
        <v>0</v>
      </c>
      <c r="BZ22">
        <f t="shared" si="32"/>
        <v>0</v>
      </c>
      <c r="CA22">
        <f t="shared" si="32"/>
        <v>-0.20000000000000018</v>
      </c>
      <c r="CB22">
        <f t="shared" si="32"/>
        <v>0</v>
      </c>
      <c r="CC22">
        <f t="shared" si="32"/>
        <v>0</v>
      </c>
      <c r="CD22">
        <f t="shared" si="32"/>
        <v>-0.1999999999999993</v>
      </c>
      <c r="CE22">
        <f t="shared" si="32"/>
        <v>0</v>
      </c>
      <c r="CF22" s="22">
        <f>+BW22+BU22+BP22</f>
        <v>0.7999999999999995</v>
      </c>
      <c r="CG22" s="23" t="b">
        <f>CF22=BK22</f>
        <v>0</v>
      </c>
      <c r="CH22" s="23">
        <f>SUM(BX22:CC22)</f>
        <v>-0.20000000000000018</v>
      </c>
      <c r="CI22" s="24" t="b">
        <f>CH22=CD22</f>
        <v>0</v>
      </c>
    </row>
    <row r="23" spans="1:87" ht="15">
      <c r="A23" s="18" t="s">
        <v>32</v>
      </c>
      <c r="B23">
        <v>0</v>
      </c>
      <c r="C23">
        <v>1.8</v>
      </c>
      <c r="D23">
        <v>0.1</v>
      </c>
      <c r="E23">
        <v>0.28</v>
      </c>
      <c r="F23">
        <v>1.61</v>
      </c>
      <c r="G23" s="42">
        <f t="shared" si="23"/>
        <v>0.03600000000000003</v>
      </c>
      <c r="H23">
        <v>0.3</v>
      </c>
      <c r="I23" s="43">
        <f t="shared" si="24"/>
        <v>0.18633540372670807</v>
      </c>
      <c r="J23" s="43">
        <f t="shared" si="25"/>
        <v>0.019999999999999997</v>
      </c>
      <c r="K23">
        <v>11</v>
      </c>
      <c r="L23">
        <v>1</v>
      </c>
      <c r="M23">
        <v>0.047</v>
      </c>
      <c r="N23">
        <v>0</v>
      </c>
      <c r="O23">
        <v>0</v>
      </c>
      <c r="P23">
        <v>1.6</v>
      </c>
      <c r="Q23">
        <v>0.5</v>
      </c>
      <c r="R23">
        <v>0</v>
      </c>
      <c r="S23">
        <v>0</v>
      </c>
      <c r="T23">
        <v>3</v>
      </c>
      <c r="U23">
        <v>0.2</v>
      </c>
      <c r="V23">
        <v>0</v>
      </c>
      <c r="W23">
        <v>3.7</v>
      </c>
      <c r="X23">
        <v>0</v>
      </c>
      <c r="Y23" s="22">
        <f>+P23+N23+H23</f>
        <v>1.9000000000000001</v>
      </c>
      <c r="Z23" s="23" t="str">
        <f>+IF(Y23=C23,"true",IF(ABS(Y23-C23)/C23&lt;0.01,"round","false"))</f>
        <v>false</v>
      </c>
      <c r="AA23" s="23">
        <f>SUM(Q23:V23)</f>
        <v>3.7</v>
      </c>
      <c r="AB23" s="24" t="str">
        <f>+IF(AA23=W23,"true",IF(ABS(AA23-W23)/W23&lt;0.01,"round","false"))</f>
        <v>true</v>
      </c>
      <c r="AC23">
        <f t="shared" si="5"/>
        <v>0.10000000000000009</v>
      </c>
      <c r="AE23" s="18" t="s">
        <v>32</v>
      </c>
      <c r="AF23">
        <v>0</v>
      </c>
      <c r="AG23">
        <v>1.6</v>
      </c>
      <c r="AH23">
        <v>0</v>
      </c>
      <c r="AI23">
        <v>0.07</v>
      </c>
      <c r="AJ23">
        <v>0.14</v>
      </c>
      <c r="AK23" s="42">
        <f t="shared" si="26"/>
        <v>0.006000000000000003</v>
      </c>
      <c r="AL23">
        <v>0</v>
      </c>
      <c r="AM23" s="43">
        <f t="shared" si="27"/>
        <v>0</v>
      </c>
      <c r="AN23" s="43">
        <f t="shared" si="28"/>
        <v>0</v>
      </c>
      <c r="AO23">
        <v>9</v>
      </c>
      <c r="AP23">
        <v>2</v>
      </c>
      <c r="AQ23">
        <v>0</v>
      </c>
      <c r="AR23">
        <v>0</v>
      </c>
      <c r="AS23">
        <v>0</v>
      </c>
      <c r="AT23">
        <v>1.5</v>
      </c>
      <c r="AU23">
        <v>0.5</v>
      </c>
      <c r="AV23">
        <v>0</v>
      </c>
      <c r="AW23">
        <v>0</v>
      </c>
      <c r="AX23">
        <v>3.2</v>
      </c>
      <c r="AY23">
        <v>0.2</v>
      </c>
      <c r="AZ23">
        <v>0</v>
      </c>
      <c r="BA23">
        <v>3.9</v>
      </c>
      <c r="BB23">
        <v>0</v>
      </c>
      <c r="BC23" s="22">
        <f>+AT23+AR23+AL23</f>
        <v>1.5</v>
      </c>
      <c r="BD23" s="23" t="str">
        <f>+IF(BC23=AG23,"true",IF(ABS(BC23-AG23)/AG23&lt;0.01,"round","false"))</f>
        <v>false</v>
      </c>
      <c r="BE23" s="23">
        <f>SUM(AU23:AZ23)</f>
        <v>3.9000000000000004</v>
      </c>
      <c r="BF23" s="24" t="str">
        <f>+IF(BE23=BA23,"true",IF(ABS(BE23-BA23)/BA23&lt;0.01,"round","false"))</f>
        <v>true</v>
      </c>
      <c r="BG23">
        <f t="shared" si="6"/>
        <v>-0.10000000000000009</v>
      </c>
      <c r="BI23" s="18" t="s">
        <v>32</v>
      </c>
      <c r="BJ23">
        <f t="shared" si="29"/>
        <v>0</v>
      </c>
      <c r="BK23">
        <f t="shared" si="29"/>
        <v>0.19999999999999996</v>
      </c>
      <c r="BL23">
        <f t="shared" si="29"/>
        <v>0.1</v>
      </c>
      <c r="BM23">
        <f t="shared" si="29"/>
        <v>0.21000000000000002</v>
      </c>
      <c r="BN23">
        <f t="shared" si="29"/>
        <v>1.4700000000000002</v>
      </c>
      <c r="BO23">
        <f t="shared" si="30"/>
        <v>0.030000000000000072</v>
      </c>
      <c r="BP23">
        <f>+H23-AL23</f>
        <v>0.3</v>
      </c>
      <c r="BQ23" s="43">
        <f t="shared" si="31"/>
        <v>0.2040816326530612</v>
      </c>
      <c r="BR23">
        <f t="shared" si="32"/>
        <v>2</v>
      </c>
      <c r="BS23">
        <f t="shared" si="32"/>
        <v>-1</v>
      </c>
      <c r="BT23">
        <f t="shared" si="32"/>
        <v>0.047</v>
      </c>
      <c r="BU23">
        <f t="shared" si="32"/>
        <v>0</v>
      </c>
      <c r="BV23">
        <f t="shared" si="32"/>
        <v>0</v>
      </c>
      <c r="BW23">
        <f t="shared" si="32"/>
        <v>0.10000000000000009</v>
      </c>
      <c r="BX23">
        <f t="shared" si="32"/>
        <v>0</v>
      </c>
      <c r="BY23">
        <f t="shared" si="32"/>
        <v>0</v>
      </c>
      <c r="BZ23">
        <f t="shared" si="32"/>
        <v>0</v>
      </c>
      <c r="CA23">
        <f t="shared" si="32"/>
        <v>-0.20000000000000018</v>
      </c>
      <c r="CB23">
        <f t="shared" si="32"/>
        <v>0</v>
      </c>
      <c r="CC23">
        <f t="shared" si="32"/>
        <v>0</v>
      </c>
      <c r="CD23">
        <f t="shared" si="32"/>
        <v>-0.19999999999999973</v>
      </c>
      <c r="CE23">
        <f t="shared" si="32"/>
        <v>0</v>
      </c>
      <c r="CF23" s="22">
        <f>+BW23+BU23+BP23</f>
        <v>0.4000000000000001</v>
      </c>
      <c r="CG23" s="23" t="b">
        <f>CF23=BK23</f>
        <v>0</v>
      </c>
      <c r="CH23" s="23">
        <f>SUM(BX23:CC23)</f>
        <v>-0.20000000000000018</v>
      </c>
      <c r="CI23" s="24" t="b">
        <f>CH23=CD23</f>
        <v>1</v>
      </c>
    </row>
    <row r="24" spans="1:87" ht="15.75" thickBot="1">
      <c r="A24" s="18" t="s">
        <v>90</v>
      </c>
      <c r="B24">
        <v>0</v>
      </c>
      <c r="C24">
        <v>20.4</v>
      </c>
      <c r="D24">
        <v>1.2</v>
      </c>
      <c r="E24">
        <v>0.08</v>
      </c>
      <c r="F24">
        <v>67.15</v>
      </c>
      <c r="G24" s="42">
        <f t="shared" si="23"/>
        <v>0.036000000000001364</v>
      </c>
      <c r="H24">
        <v>0.5</v>
      </c>
      <c r="I24" s="43">
        <f t="shared" si="24"/>
        <v>0.007446016381236038</v>
      </c>
      <c r="J24" s="43">
        <f t="shared" si="25"/>
        <v>0.019999999999999997</v>
      </c>
      <c r="K24">
        <v>302.3</v>
      </c>
      <c r="L24">
        <v>2</v>
      </c>
      <c r="M24">
        <v>0.042</v>
      </c>
      <c r="N24">
        <v>0</v>
      </c>
      <c r="O24">
        <v>0</v>
      </c>
      <c r="P24">
        <v>20.3</v>
      </c>
      <c r="Q24">
        <v>0</v>
      </c>
      <c r="R24">
        <v>0</v>
      </c>
      <c r="S24">
        <v>0</v>
      </c>
      <c r="T24">
        <v>2.2</v>
      </c>
      <c r="U24">
        <v>0.7</v>
      </c>
      <c r="V24">
        <v>0</v>
      </c>
      <c r="W24">
        <v>2.9</v>
      </c>
      <c r="X24">
        <v>0</v>
      </c>
      <c r="Y24" s="9">
        <f>+P24+N24+H24</f>
        <v>20.8</v>
      </c>
      <c r="Z24" s="10" t="str">
        <f>+IF(Y24=C24,"true",IF(ABS(Y24-C24)/C24&lt;0.01,"round","false"))</f>
        <v>false</v>
      </c>
      <c r="AA24" s="10">
        <f>SUM(Q24:V24)</f>
        <v>2.9000000000000004</v>
      </c>
      <c r="AB24" s="21" t="str">
        <f>+IF(AA24=W24,"true",IF(ABS(AA24-W24)/W24&lt;0.01,"round","false"))</f>
        <v>true</v>
      </c>
      <c r="AC24">
        <f t="shared" si="5"/>
        <v>0.40000000000000213</v>
      </c>
      <c r="AE24" s="18" t="s">
        <v>90</v>
      </c>
      <c r="AF24">
        <v>0</v>
      </c>
      <c r="AG24">
        <v>37</v>
      </c>
      <c r="AH24">
        <v>384.8</v>
      </c>
      <c r="AI24">
        <v>-0.02</v>
      </c>
      <c r="AJ24">
        <v>33.4</v>
      </c>
      <c r="AK24" s="42">
        <f t="shared" si="26"/>
        <v>6.675999999999999</v>
      </c>
      <c r="AL24">
        <v>0.1</v>
      </c>
      <c r="AM24" s="43">
        <f t="shared" si="27"/>
        <v>0.0029940119760479044</v>
      </c>
      <c r="AN24" s="43">
        <f t="shared" si="28"/>
        <v>0</v>
      </c>
      <c r="AO24">
        <v>234.1</v>
      </c>
      <c r="AP24">
        <v>4</v>
      </c>
      <c r="AQ24">
        <v>-0.004</v>
      </c>
      <c r="AR24">
        <v>0</v>
      </c>
      <c r="AS24">
        <v>0</v>
      </c>
      <c r="AT24">
        <v>20</v>
      </c>
      <c r="AU24">
        <v>0</v>
      </c>
      <c r="AV24">
        <v>0</v>
      </c>
      <c r="AW24">
        <v>0</v>
      </c>
      <c r="AX24">
        <v>2.2</v>
      </c>
      <c r="AY24">
        <v>0.7</v>
      </c>
      <c r="AZ24">
        <v>0</v>
      </c>
      <c r="BA24">
        <v>2.9</v>
      </c>
      <c r="BB24">
        <v>0</v>
      </c>
      <c r="BC24" s="9">
        <f>+AT24+AR24+AL24</f>
        <v>20.1</v>
      </c>
      <c r="BD24" s="10" t="str">
        <f>+IF(BC24=AG24,"true",IF(ABS(BC24-AG24)/AG24&lt;0.01,"round","false"))</f>
        <v>false</v>
      </c>
      <c r="BE24" s="10">
        <f>SUM(AU24:AZ24)</f>
        <v>2.9000000000000004</v>
      </c>
      <c r="BF24" s="21" t="str">
        <f>+IF(BE24=BA24,"true",IF(ABS(BE24-BA24)/BA24&lt;0.01,"round","false"))</f>
        <v>true</v>
      </c>
      <c r="BG24">
        <f t="shared" si="6"/>
        <v>-16.9</v>
      </c>
      <c r="BI24" s="18" t="s">
        <v>90</v>
      </c>
      <c r="BJ24">
        <f t="shared" si="29"/>
        <v>0</v>
      </c>
      <c r="BK24">
        <f>+C24-AG24</f>
        <v>-16.6</v>
      </c>
      <c r="BL24">
        <f t="shared" si="29"/>
        <v>-383.6</v>
      </c>
      <c r="BM24">
        <f t="shared" si="29"/>
        <v>0.1</v>
      </c>
      <c r="BN24">
        <f t="shared" si="29"/>
        <v>33.75000000000001</v>
      </c>
      <c r="BO24">
        <f t="shared" si="30"/>
        <v>-6.639999999999999</v>
      </c>
      <c r="BP24">
        <f>+H24-AL24</f>
        <v>0.4</v>
      </c>
      <c r="BQ24" s="43">
        <f t="shared" si="31"/>
        <v>0.01185185185185185</v>
      </c>
      <c r="BR24">
        <f t="shared" si="32"/>
        <v>68.20000000000002</v>
      </c>
      <c r="BS24">
        <f t="shared" si="32"/>
        <v>-2</v>
      </c>
      <c r="BT24">
        <f t="shared" si="32"/>
        <v>0.046</v>
      </c>
      <c r="BU24">
        <f t="shared" si="32"/>
        <v>0</v>
      </c>
      <c r="BV24">
        <f t="shared" si="32"/>
        <v>0</v>
      </c>
      <c r="BW24">
        <f t="shared" si="32"/>
        <v>0.3000000000000007</v>
      </c>
      <c r="BX24">
        <f t="shared" si="32"/>
        <v>0</v>
      </c>
      <c r="BY24">
        <f t="shared" si="32"/>
        <v>0</v>
      </c>
      <c r="BZ24">
        <f t="shared" si="32"/>
        <v>0</v>
      </c>
      <c r="CA24">
        <f t="shared" si="32"/>
        <v>0</v>
      </c>
      <c r="CB24">
        <f t="shared" si="32"/>
        <v>0</v>
      </c>
      <c r="CC24">
        <f t="shared" si="32"/>
        <v>0</v>
      </c>
      <c r="CD24">
        <f t="shared" si="32"/>
        <v>0</v>
      </c>
      <c r="CE24">
        <f t="shared" si="32"/>
        <v>0</v>
      </c>
      <c r="CF24" s="9">
        <f>+BW24+BU24+BP24</f>
        <v>0.7000000000000007</v>
      </c>
      <c r="CG24" s="10" t="b">
        <f>CF24=BK24</f>
        <v>0</v>
      </c>
      <c r="CH24" s="10">
        <f>SUM(BX24:CC24)</f>
        <v>0</v>
      </c>
      <c r="CI24" s="21" t="b">
        <f>CH24=CD24</f>
        <v>1</v>
      </c>
    </row>
    <row r="25" spans="1:87" ht="15.75" thickBot="1">
      <c r="A25" s="17" t="s">
        <v>34</v>
      </c>
      <c r="B25" s="12">
        <f aca="true" t="shared" si="33" ref="B25:Y25">SUM(B20:B24)</f>
        <v>0</v>
      </c>
      <c r="C25" s="12">
        <f t="shared" si="33"/>
        <v>33.8</v>
      </c>
      <c r="D25" s="12">
        <f t="shared" si="33"/>
        <v>1.7</v>
      </c>
      <c r="E25" s="12">
        <f t="shared" si="33"/>
        <v>0.45000000000000007</v>
      </c>
      <c r="F25" s="12">
        <f t="shared" si="33"/>
        <v>69.79</v>
      </c>
      <c r="G25" s="42">
        <f t="shared" si="23"/>
        <v>0.09000000000000057</v>
      </c>
      <c r="H25" s="12">
        <f t="shared" si="33"/>
        <v>1.3</v>
      </c>
      <c r="I25" s="43">
        <f t="shared" si="24"/>
        <v>0.018627310502937384</v>
      </c>
      <c r="J25" s="43">
        <f t="shared" si="25"/>
        <v>0.06000000000000001</v>
      </c>
      <c r="K25" s="12">
        <f t="shared" si="33"/>
        <v>327.3</v>
      </c>
      <c r="L25" s="12">
        <f t="shared" si="33"/>
        <v>14</v>
      </c>
      <c r="M25" s="12">
        <f t="shared" si="33"/>
        <v>0.19500000000000003</v>
      </c>
      <c r="N25" s="12">
        <f t="shared" si="33"/>
        <v>0</v>
      </c>
      <c r="O25" s="12">
        <f t="shared" si="33"/>
        <v>0</v>
      </c>
      <c r="P25" s="12">
        <f t="shared" si="33"/>
        <v>33.4</v>
      </c>
      <c r="Q25" s="12">
        <f t="shared" si="33"/>
        <v>1.4</v>
      </c>
      <c r="R25" s="12">
        <f t="shared" si="33"/>
        <v>0</v>
      </c>
      <c r="S25" s="12">
        <f t="shared" si="33"/>
        <v>0</v>
      </c>
      <c r="T25" s="12">
        <f t="shared" si="33"/>
        <v>11.5</v>
      </c>
      <c r="U25" s="12">
        <f t="shared" si="33"/>
        <v>2.8</v>
      </c>
      <c r="V25" s="12">
        <f t="shared" si="33"/>
        <v>0</v>
      </c>
      <c r="W25" s="12">
        <f t="shared" si="33"/>
        <v>15.700000000000001</v>
      </c>
      <c r="X25" s="33">
        <f t="shared" si="33"/>
        <v>0</v>
      </c>
      <c r="Y25" s="34">
        <f t="shared" si="33"/>
        <v>34.7</v>
      </c>
      <c r="Z25" s="12"/>
      <c r="AA25" s="12">
        <f>SUM(AA20:AA24)</f>
        <v>15.700000000000001</v>
      </c>
      <c r="AB25" s="33"/>
      <c r="AE25" s="17" t="s">
        <v>34</v>
      </c>
      <c r="AF25" s="12">
        <f aca="true" t="shared" si="34" ref="AF25:BC25">SUM(AF20:AF24)</f>
        <v>0</v>
      </c>
      <c r="AG25" s="12">
        <f t="shared" si="34"/>
        <v>49.7</v>
      </c>
      <c r="AH25" s="12">
        <f t="shared" si="34"/>
        <v>384.8</v>
      </c>
      <c r="AI25" s="12">
        <f t="shared" si="34"/>
        <v>0.030000000000000002</v>
      </c>
      <c r="AJ25" s="12">
        <f t="shared" si="34"/>
        <v>33.54</v>
      </c>
      <c r="AK25" s="42">
        <f t="shared" si="26"/>
        <v>6.6819999999999995</v>
      </c>
      <c r="AL25" s="12">
        <f t="shared" si="34"/>
        <v>0.1</v>
      </c>
      <c r="AM25" s="43">
        <f t="shared" si="27"/>
        <v>0.0029815146094215863</v>
      </c>
      <c r="AN25" s="43">
        <f t="shared" si="28"/>
        <v>0</v>
      </c>
      <c r="AO25" s="12">
        <f t="shared" si="34"/>
        <v>253.2</v>
      </c>
      <c r="AP25" s="12">
        <f t="shared" si="34"/>
        <v>26</v>
      </c>
      <c r="AQ25" s="12"/>
      <c r="AR25" s="12">
        <f t="shared" si="34"/>
        <v>0</v>
      </c>
      <c r="AS25" s="12">
        <f t="shared" si="34"/>
        <v>0</v>
      </c>
      <c r="AT25" s="12">
        <f t="shared" si="34"/>
        <v>32.6</v>
      </c>
      <c r="AU25" s="12">
        <f t="shared" si="34"/>
        <v>1.4</v>
      </c>
      <c r="AV25" s="12">
        <f t="shared" si="34"/>
        <v>0</v>
      </c>
      <c r="AW25" s="12">
        <f t="shared" si="34"/>
        <v>0</v>
      </c>
      <c r="AX25" s="12">
        <f t="shared" si="34"/>
        <v>12</v>
      </c>
      <c r="AY25" s="12">
        <f t="shared" si="34"/>
        <v>2.8</v>
      </c>
      <c r="AZ25" s="12">
        <f t="shared" si="34"/>
        <v>0</v>
      </c>
      <c r="BA25" s="12">
        <f t="shared" si="34"/>
        <v>16.2</v>
      </c>
      <c r="BB25" s="33">
        <f t="shared" si="34"/>
        <v>0</v>
      </c>
      <c r="BC25" s="34">
        <f t="shared" si="34"/>
        <v>32.7</v>
      </c>
      <c r="BD25" s="12"/>
      <c r="BE25" s="12">
        <f>SUM(BE20:BE24)</f>
        <v>16.200000000000003</v>
      </c>
      <c r="BF25" s="33"/>
      <c r="BI25" s="17" t="s">
        <v>34</v>
      </c>
      <c r="BJ25" s="12">
        <f aca="true" t="shared" si="35" ref="BJ25:CF25">SUM(BJ20:BJ24)</f>
        <v>0</v>
      </c>
      <c r="BK25" s="12">
        <f t="shared" si="35"/>
        <v>-15.900000000000002</v>
      </c>
      <c r="BL25" s="12">
        <f t="shared" si="35"/>
        <v>-383.1</v>
      </c>
      <c r="BM25" s="12">
        <f t="shared" si="35"/>
        <v>0.42000000000000004</v>
      </c>
      <c r="BN25" s="12">
        <f t="shared" si="35"/>
        <v>36.25000000000001</v>
      </c>
      <c r="BO25">
        <f t="shared" si="30"/>
        <v>-6.5920000000000005</v>
      </c>
      <c r="BP25" s="12">
        <f t="shared" si="35"/>
        <v>1.2000000000000002</v>
      </c>
      <c r="BQ25" s="43">
        <f t="shared" si="31"/>
        <v>0.03310344827586207</v>
      </c>
      <c r="BR25" s="12">
        <f t="shared" si="35"/>
        <v>74.10000000000002</v>
      </c>
      <c r="BS25" s="12">
        <f t="shared" si="35"/>
        <v>-12</v>
      </c>
      <c r="BT25" s="12">
        <f t="shared" si="35"/>
        <v>0.23199999999999998</v>
      </c>
      <c r="BU25" s="12">
        <f t="shared" si="35"/>
        <v>0</v>
      </c>
      <c r="BV25" s="12">
        <f t="shared" si="35"/>
        <v>0</v>
      </c>
      <c r="BW25" s="12">
        <f t="shared" si="35"/>
        <v>0.8000000000000003</v>
      </c>
      <c r="BX25" s="12">
        <f t="shared" si="35"/>
        <v>0</v>
      </c>
      <c r="BY25" s="12">
        <f t="shared" si="35"/>
        <v>0</v>
      </c>
      <c r="BZ25" s="12">
        <f t="shared" si="35"/>
        <v>0</v>
      </c>
      <c r="CA25" s="12">
        <f t="shared" si="35"/>
        <v>-0.5000000000000003</v>
      </c>
      <c r="CB25" s="12">
        <f t="shared" si="35"/>
        <v>0</v>
      </c>
      <c r="CC25" s="12">
        <f t="shared" si="35"/>
        <v>0</v>
      </c>
      <c r="CD25" s="12">
        <f t="shared" si="35"/>
        <v>-0.499999999999999</v>
      </c>
      <c r="CE25" s="33">
        <f t="shared" si="35"/>
        <v>0</v>
      </c>
      <c r="CF25" s="34">
        <f t="shared" si="35"/>
        <v>2.0000000000000004</v>
      </c>
      <c r="CG25" s="12"/>
      <c r="CH25" s="12">
        <f>SUM(CH20:CH24)</f>
        <v>-0.5000000000000003</v>
      </c>
      <c r="CI25" s="33"/>
    </row>
    <row r="26" spans="1:87" ht="15.75" thickBot="1">
      <c r="A26" s="40" t="s">
        <v>132</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D26" s="40"/>
      <c r="AE26" s="40" t="s">
        <v>138</v>
      </c>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H26" s="40"/>
      <c r="BI26" s="40" t="s">
        <v>107</v>
      </c>
      <c r="BJ26" s="40"/>
      <c r="BK26" s="40"/>
      <c r="BL26" s="40"/>
      <c r="BM26" s="40"/>
      <c r="BN26" s="40"/>
      <c r="BO26" s="40"/>
      <c r="BP26" s="40"/>
      <c r="BQ26" s="42"/>
      <c r="BR26" s="40"/>
      <c r="BS26" s="40"/>
      <c r="BT26" s="40"/>
      <c r="BU26" s="40"/>
      <c r="BV26" s="40"/>
      <c r="BW26" s="40"/>
      <c r="BX26" s="40"/>
      <c r="BY26" s="40"/>
      <c r="BZ26" s="40"/>
      <c r="CA26" s="40"/>
      <c r="CB26" s="40"/>
      <c r="CC26" s="40"/>
      <c r="CD26" s="40"/>
      <c r="CE26" s="40"/>
      <c r="CF26" s="40"/>
      <c r="CG26" s="40"/>
      <c r="CH26" s="40"/>
      <c r="CI26" s="40" t="s">
        <v>111</v>
      </c>
    </row>
    <row r="27" spans="1:87" ht="15">
      <c r="A27" s="18" t="s">
        <v>29</v>
      </c>
      <c r="B27">
        <v>0</v>
      </c>
      <c r="C27">
        <v>17.4</v>
      </c>
      <c r="D27">
        <v>0.1</v>
      </c>
      <c r="E27">
        <v>0</v>
      </c>
      <c r="F27">
        <v>0.31</v>
      </c>
      <c r="G27" s="42">
        <f aca="true" t="shared" si="36" ref="G27:G32">+(F27-F20)/20</f>
        <v>0.008499999999999999</v>
      </c>
      <c r="H27">
        <v>0.8</v>
      </c>
      <c r="I27" s="43">
        <f aca="true" t="shared" si="37" ref="I27:I32">IF(F27&gt;0,H27/F27,0)</f>
        <v>2.580645161290323</v>
      </c>
      <c r="J27" s="43">
        <f aca="true" t="shared" si="38" ref="J27:J32">+(H27-H20)/20</f>
        <v>0.035</v>
      </c>
      <c r="K27">
        <v>1.6</v>
      </c>
      <c r="L27">
        <v>3</v>
      </c>
      <c r="M27">
        <v>0.067</v>
      </c>
      <c r="N27">
        <v>0</v>
      </c>
      <c r="O27">
        <v>0</v>
      </c>
      <c r="P27">
        <v>15.6</v>
      </c>
      <c r="Q27">
        <v>0</v>
      </c>
      <c r="R27">
        <v>0</v>
      </c>
      <c r="S27">
        <v>0</v>
      </c>
      <c r="T27">
        <v>0</v>
      </c>
      <c r="U27">
        <v>0.1</v>
      </c>
      <c r="V27">
        <v>0</v>
      </c>
      <c r="W27">
        <v>0.1</v>
      </c>
      <c r="X27">
        <v>0</v>
      </c>
      <c r="Y27" s="4">
        <f>+P27+N27+H27</f>
        <v>16.4</v>
      </c>
      <c r="Z27" s="19" t="str">
        <f>+IF(Y27=C27,"true",IF(ABS(Y27-C27)/C27&lt;0.01,"round","false"))</f>
        <v>false</v>
      </c>
      <c r="AA27" s="19">
        <f>SUM(Q27:V27)</f>
        <v>0.1</v>
      </c>
      <c r="AB27" s="20" t="str">
        <f>+IF(AA27=W27,"true",IF(ABS(AA27-W27)/W27&lt;0.01,"round","false"))</f>
        <v>true</v>
      </c>
      <c r="AC27">
        <f t="shared" si="5"/>
        <v>-1</v>
      </c>
      <c r="AE27" s="18" t="s">
        <v>29</v>
      </c>
      <c r="AF27">
        <v>0</v>
      </c>
      <c r="AG27">
        <v>16.2</v>
      </c>
      <c r="AH27">
        <v>0</v>
      </c>
      <c r="AI27">
        <v>0</v>
      </c>
      <c r="AJ27">
        <v>0</v>
      </c>
      <c r="AK27" s="42">
        <f aca="true" t="shared" si="39" ref="AK27:AK32">+(AJ27-AJ20)/20</f>
        <v>0</v>
      </c>
      <c r="AL27">
        <v>0</v>
      </c>
      <c r="AM27" s="43">
        <f aca="true" t="shared" si="40" ref="AM27:AM32">IF(AJ27&gt;0,AL27/AJ27,0)</f>
        <v>0</v>
      </c>
      <c r="AN27" s="43">
        <f aca="true" t="shared" si="41" ref="AN27:AN32">+(AL27-AL20)/20</f>
        <v>0</v>
      </c>
      <c r="AO27">
        <v>1.1</v>
      </c>
      <c r="AP27">
        <v>11</v>
      </c>
      <c r="AQ27">
        <v>-0.019</v>
      </c>
      <c r="AR27">
        <v>0</v>
      </c>
      <c r="AS27">
        <v>0</v>
      </c>
      <c r="AT27">
        <v>15.3</v>
      </c>
      <c r="AU27">
        <v>0</v>
      </c>
      <c r="AV27">
        <v>0</v>
      </c>
      <c r="AW27">
        <v>0</v>
      </c>
      <c r="AX27">
        <v>0</v>
      </c>
      <c r="AY27">
        <v>0.1</v>
      </c>
      <c r="AZ27">
        <v>0</v>
      </c>
      <c r="BA27">
        <v>0.1</v>
      </c>
      <c r="BB27">
        <v>0</v>
      </c>
      <c r="BC27" s="4">
        <f>+AT27+AR27+AL27</f>
        <v>15.3</v>
      </c>
      <c r="BD27" s="19" t="str">
        <f>+IF(BC27=AG27,"true",IF(ABS(BC27-AG27)/AG27&lt;0.01,"round","false"))</f>
        <v>false</v>
      </c>
      <c r="BE27" s="19">
        <f>SUM(AU27:AZ27)</f>
        <v>0.1</v>
      </c>
      <c r="BF27" s="20" t="str">
        <f>+IF(BE27=BA27,"true",IF(ABS(BE27-BA27)/BA27&lt;0.01,"round","false"))</f>
        <v>true</v>
      </c>
      <c r="BG27">
        <f t="shared" si="6"/>
        <v>-0.8999999999999986</v>
      </c>
      <c r="BI27" s="18" t="s">
        <v>29</v>
      </c>
      <c r="BJ27">
        <f aca="true" t="shared" si="42" ref="BJ27:BN31">+B27-AF27</f>
        <v>0</v>
      </c>
      <c r="BK27">
        <f t="shared" si="42"/>
        <v>1.1999999999999993</v>
      </c>
      <c r="BL27">
        <f t="shared" si="42"/>
        <v>0.1</v>
      </c>
      <c r="BM27">
        <f t="shared" si="42"/>
        <v>0</v>
      </c>
      <c r="BN27">
        <f t="shared" si="42"/>
        <v>0.31</v>
      </c>
      <c r="BO27">
        <f aca="true" t="shared" si="43" ref="BO27:BO32">+(BN27-BN20)/20</f>
        <v>0.008499999999999999</v>
      </c>
      <c r="BP27">
        <f>+H27-AL27</f>
        <v>0.8</v>
      </c>
      <c r="BQ27" s="43">
        <f aca="true" t="shared" si="44" ref="BQ27:BQ32">IF(BN27&gt;0,BP27/BN27,0)</f>
        <v>2.580645161290323</v>
      </c>
      <c r="BR27">
        <f aca="true" t="shared" si="45" ref="BR27:CE31">+K27-AO27</f>
        <v>0.5</v>
      </c>
      <c r="BS27">
        <f t="shared" si="45"/>
        <v>-8</v>
      </c>
      <c r="BT27">
        <f t="shared" si="45"/>
        <v>0.08600000000000001</v>
      </c>
      <c r="BU27">
        <f t="shared" si="45"/>
        <v>0</v>
      </c>
      <c r="BV27">
        <f t="shared" si="45"/>
        <v>0</v>
      </c>
      <c r="BW27">
        <f t="shared" si="45"/>
        <v>0.29999999999999893</v>
      </c>
      <c r="BX27">
        <f t="shared" si="45"/>
        <v>0</v>
      </c>
      <c r="BY27">
        <f t="shared" si="45"/>
        <v>0</v>
      </c>
      <c r="BZ27">
        <f t="shared" si="45"/>
        <v>0</v>
      </c>
      <c r="CA27">
        <f t="shared" si="45"/>
        <v>0</v>
      </c>
      <c r="CB27">
        <f t="shared" si="45"/>
        <v>0</v>
      </c>
      <c r="CC27">
        <f t="shared" si="45"/>
        <v>0</v>
      </c>
      <c r="CD27">
        <f t="shared" si="45"/>
        <v>0</v>
      </c>
      <c r="CE27">
        <f t="shared" si="45"/>
        <v>0</v>
      </c>
      <c r="CF27" s="4">
        <f>+BW27+BU27+BP27</f>
        <v>1.099999999999999</v>
      </c>
      <c r="CG27" s="19" t="b">
        <f>CF27=BK27</f>
        <v>0</v>
      </c>
      <c r="CH27" s="19">
        <f>SUM(BX27:CC27)</f>
        <v>0</v>
      </c>
      <c r="CI27" s="20" t="b">
        <f>CH27=CD27</f>
        <v>1</v>
      </c>
    </row>
    <row r="28" spans="1:87" ht="15">
      <c r="A28" s="18" t="s">
        <v>30</v>
      </c>
      <c r="B28">
        <v>0</v>
      </c>
      <c r="C28">
        <v>0.8</v>
      </c>
      <c r="D28">
        <v>0.5</v>
      </c>
      <c r="E28">
        <v>0.03</v>
      </c>
      <c r="F28">
        <v>0.62</v>
      </c>
      <c r="G28" s="42">
        <f t="shared" si="36"/>
        <v>0.0025000000000000022</v>
      </c>
      <c r="H28">
        <v>0.1</v>
      </c>
      <c r="I28" s="43">
        <f t="shared" si="37"/>
        <v>0.16129032258064518</v>
      </c>
      <c r="J28" s="43">
        <f t="shared" si="38"/>
        <v>0.005</v>
      </c>
      <c r="K28">
        <v>3</v>
      </c>
      <c r="L28">
        <v>1</v>
      </c>
      <c r="M28">
        <v>0.074</v>
      </c>
      <c r="N28">
        <v>0</v>
      </c>
      <c r="O28">
        <v>0</v>
      </c>
      <c r="P28">
        <v>0.3</v>
      </c>
      <c r="Q28">
        <v>0</v>
      </c>
      <c r="R28">
        <v>0</v>
      </c>
      <c r="S28">
        <v>0</v>
      </c>
      <c r="T28">
        <v>1.9</v>
      </c>
      <c r="U28">
        <v>0.2</v>
      </c>
      <c r="V28">
        <v>0</v>
      </c>
      <c r="W28">
        <v>2.2</v>
      </c>
      <c r="X28">
        <v>0</v>
      </c>
      <c r="Y28" s="22">
        <f>+P28+N28+H28</f>
        <v>0.4</v>
      </c>
      <c r="Z28" s="23" t="str">
        <f>+IF(Y28=C28,"true",IF(ABS(Y28-C28)/C28&lt;0.01,"round","false"))</f>
        <v>false</v>
      </c>
      <c r="AA28" s="23">
        <f>SUM(Q28:V28)</f>
        <v>2.1</v>
      </c>
      <c r="AB28" s="24" t="str">
        <f>+IF(AA28=W28,"true",IF(ABS(AA28-W28)/W28&lt;0.01,"round","false"))</f>
        <v>false</v>
      </c>
      <c r="AC28">
        <f t="shared" si="5"/>
        <v>-0.4</v>
      </c>
      <c r="AE28" s="18" t="s">
        <v>30</v>
      </c>
      <c r="AF28">
        <v>0</v>
      </c>
      <c r="AG28">
        <v>0.3</v>
      </c>
      <c r="AH28">
        <v>0</v>
      </c>
      <c r="AI28">
        <v>0</v>
      </c>
      <c r="AJ28">
        <v>0</v>
      </c>
      <c r="AK28" s="42">
        <f t="shared" si="39"/>
        <v>0</v>
      </c>
      <c r="AL28">
        <v>0</v>
      </c>
      <c r="AM28" s="43">
        <f t="shared" si="40"/>
        <v>0</v>
      </c>
      <c r="AN28" s="43">
        <f t="shared" si="41"/>
        <v>0</v>
      </c>
      <c r="AO28">
        <v>1.5</v>
      </c>
      <c r="AP28">
        <v>2</v>
      </c>
      <c r="AQ28">
        <v>-0.011</v>
      </c>
      <c r="AR28">
        <v>0</v>
      </c>
      <c r="AS28">
        <v>0</v>
      </c>
      <c r="AT28">
        <v>0.3</v>
      </c>
      <c r="AU28">
        <v>0</v>
      </c>
      <c r="AV28">
        <v>0</v>
      </c>
      <c r="AW28">
        <v>0</v>
      </c>
      <c r="AX28">
        <v>2.3</v>
      </c>
      <c r="AY28">
        <v>0.3</v>
      </c>
      <c r="AZ28">
        <v>0</v>
      </c>
      <c r="BA28">
        <v>2.5</v>
      </c>
      <c r="BB28">
        <v>0</v>
      </c>
      <c r="BC28" s="22">
        <f>+AT28+AR28+AL28</f>
        <v>0.3</v>
      </c>
      <c r="BD28" s="23" t="str">
        <f>+IF(BC28=AG28,"true",IF(ABS(BC28-AG28)/AG28&lt;0.01,"round","false"))</f>
        <v>true</v>
      </c>
      <c r="BE28" s="23">
        <f>SUM(AU28:AZ28)</f>
        <v>2.5999999999999996</v>
      </c>
      <c r="BF28" s="24" t="str">
        <f>+IF(BE28=BA28,"true",IF(ABS(BE28-BA28)/BA28&lt;0.01,"round","false"))</f>
        <v>false</v>
      </c>
      <c r="BG28">
        <f t="shared" si="6"/>
        <v>0</v>
      </c>
      <c r="BI28" s="18" t="s">
        <v>30</v>
      </c>
      <c r="BJ28">
        <f t="shared" si="42"/>
        <v>0</v>
      </c>
      <c r="BK28">
        <f t="shared" si="42"/>
        <v>0.5</v>
      </c>
      <c r="BL28">
        <f t="shared" si="42"/>
        <v>0.5</v>
      </c>
      <c r="BM28">
        <f t="shared" si="42"/>
        <v>0.03</v>
      </c>
      <c r="BN28">
        <f t="shared" si="42"/>
        <v>0.62</v>
      </c>
      <c r="BO28">
        <f t="shared" si="43"/>
        <v>0.0025000000000000022</v>
      </c>
      <c r="BP28">
        <f>+H28-AL28</f>
        <v>0.1</v>
      </c>
      <c r="BQ28" s="43">
        <f t="shared" si="44"/>
        <v>0.16129032258064518</v>
      </c>
      <c r="BR28">
        <f t="shared" si="45"/>
        <v>1.5</v>
      </c>
      <c r="BS28">
        <f t="shared" si="45"/>
        <v>-1</v>
      </c>
      <c r="BT28">
        <f t="shared" si="45"/>
        <v>0.08499999999999999</v>
      </c>
      <c r="BU28">
        <f t="shared" si="45"/>
        <v>0</v>
      </c>
      <c r="BV28">
        <f t="shared" si="45"/>
        <v>0</v>
      </c>
      <c r="BW28">
        <f t="shared" si="45"/>
        <v>0</v>
      </c>
      <c r="BX28">
        <f t="shared" si="45"/>
        <v>0</v>
      </c>
      <c r="BY28">
        <f t="shared" si="45"/>
        <v>0</v>
      </c>
      <c r="BZ28">
        <f t="shared" si="45"/>
        <v>0</v>
      </c>
      <c r="CA28">
        <f t="shared" si="45"/>
        <v>-0.3999999999999999</v>
      </c>
      <c r="CB28">
        <f t="shared" si="45"/>
        <v>-0.09999999999999998</v>
      </c>
      <c r="CC28">
        <f t="shared" si="45"/>
        <v>0</v>
      </c>
      <c r="CD28">
        <f t="shared" si="45"/>
        <v>-0.2999999999999998</v>
      </c>
      <c r="CE28">
        <f t="shared" si="45"/>
        <v>0</v>
      </c>
      <c r="CF28" s="22">
        <f>+BW28+BU28+BP28</f>
        <v>0.1</v>
      </c>
      <c r="CG28" s="23" t="b">
        <f>CF28=BK28</f>
        <v>0</v>
      </c>
      <c r="CH28" s="23">
        <f>SUM(BX28:CC28)</f>
        <v>-0.4999999999999999</v>
      </c>
      <c r="CI28" s="24" t="b">
        <f>CH28=CD28</f>
        <v>0</v>
      </c>
    </row>
    <row r="29" spans="1:87" ht="15">
      <c r="A29" s="18" t="s">
        <v>31</v>
      </c>
      <c r="B29">
        <v>0</v>
      </c>
      <c r="C29">
        <v>31.5</v>
      </c>
      <c r="D29">
        <v>0</v>
      </c>
      <c r="E29">
        <v>0.1</v>
      </c>
      <c r="F29">
        <v>0.79</v>
      </c>
      <c r="G29" s="42">
        <f t="shared" si="36"/>
        <v>0.0235</v>
      </c>
      <c r="H29">
        <v>2.8</v>
      </c>
      <c r="I29" s="43">
        <f t="shared" si="37"/>
        <v>3.5443037974683542</v>
      </c>
      <c r="J29" s="43">
        <f t="shared" si="38"/>
        <v>0.12</v>
      </c>
      <c r="K29">
        <v>12.6</v>
      </c>
      <c r="L29">
        <v>3</v>
      </c>
      <c r="M29">
        <v>0.066</v>
      </c>
      <c r="N29">
        <v>0</v>
      </c>
      <c r="O29">
        <v>0</v>
      </c>
      <c r="P29">
        <v>29.1</v>
      </c>
      <c r="Q29">
        <v>3.5</v>
      </c>
      <c r="R29">
        <v>0</v>
      </c>
      <c r="S29">
        <v>0</v>
      </c>
      <c r="T29">
        <v>21.8</v>
      </c>
      <c r="U29">
        <v>6.8</v>
      </c>
      <c r="V29">
        <v>0</v>
      </c>
      <c r="W29">
        <v>32.1</v>
      </c>
      <c r="X29">
        <v>0</v>
      </c>
      <c r="Y29" s="22">
        <f>+P29+N29+H29</f>
        <v>31.900000000000002</v>
      </c>
      <c r="Z29" s="23" t="str">
        <f>+IF(Y29=C29,"true",IF(ABS(Y29-C29)/C29&lt;0.01,"round","false"))</f>
        <v>false</v>
      </c>
      <c r="AA29" s="23">
        <f>SUM(Q29:V29)</f>
        <v>32.1</v>
      </c>
      <c r="AB29" s="24" t="str">
        <f>+IF(AA29=W29,"true",IF(ABS(AA29-W29)/W29&lt;0.01,"round","false"))</f>
        <v>true</v>
      </c>
      <c r="AC29">
        <f t="shared" si="5"/>
        <v>0.40000000000000213</v>
      </c>
      <c r="AE29" s="18" t="s">
        <v>31</v>
      </c>
      <c r="AF29">
        <v>0</v>
      </c>
      <c r="AG29">
        <v>29.1</v>
      </c>
      <c r="AH29">
        <v>0</v>
      </c>
      <c r="AI29">
        <v>-0.02</v>
      </c>
      <c r="AJ29">
        <v>0</v>
      </c>
      <c r="AK29" s="42">
        <f t="shared" si="39"/>
        <v>0</v>
      </c>
      <c r="AL29">
        <v>0</v>
      </c>
      <c r="AM29" s="43">
        <f t="shared" si="40"/>
        <v>0</v>
      </c>
      <c r="AN29" s="43">
        <f t="shared" si="41"/>
        <v>0</v>
      </c>
      <c r="AO29">
        <v>9.5</v>
      </c>
      <c r="AP29">
        <v>7</v>
      </c>
      <c r="AQ29">
        <v>-0.023</v>
      </c>
      <c r="AR29">
        <v>0</v>
      </c>
      <c r="AS29">
        <v>0</v>
      </c>
      <c r="AT29">
        <v>27.5</v>
      </c>
      <c r="AU29">
        <v>3.7</v>
      </c>
      <c r="AV29">
        <v>0</v>
      </c>
      <c r="AW29">
        <v>0</v>
      </c>
      <c r="AX29">
        <v>23</v>
      </c>
      <c r="AY29">
        <v>7</v>
      </c>
      <c r="AZ29">
        <v>0</v>
      </c>
      <c r="BA29">
        <v>33.7</v>
      </c>
      <c r="BB29">
        <v>0</v>
      </c>
      <c r="BC29" s="22">
        <f>+AT29+AR29+AL29</f>
        <v>27.5</v>
      </c>
      <c r="BD29" s="23" t="str">
        <f>+IF(BC29=AG29,"true",IF(ABS(BC29-AG29)/AG29&lt;0.01,"round","false"))</f>
        <v>false</v>
      </c>
      <c r="BE29" s="23">
        <f>SUM(AU29:AZ29)</f>
        <v>33.7</v>
      </c>
      <c r="BF29" s="24" t="str">
        <f>+IF(BE29=BA29,"true",IF(ABS(BE29-BA29)/BA29&lt;0.01,"round","false"))</f>
        <v>true</v>
      </c>
      <c r="BG29">
        <f t="shared" si="6"/>
        <v>-1.6000000000000014</v>
      </c>
      <c r="BI29" s="18" t="s">
        <v>31</v>
      </c>
      <c r="BJ29">
        <f t="shared" si="42"/>
        <v>0</v>
      </c>
      <c r="BK29">
        <f t="shared" si="42"/>
        <v>2.3999999999999986</v>
      </c>
      <c r="BL29">
        <f t="shared" si="42"/>
        <v>0</v>
      </c>
      <c r="BM29">
        <f t="shared" si="42"/>
        <v>0.12000000000000001</v>
      </c>
      <c r="BN29">
        <f t="shared" si="42"/>
        <v>0.79</v>
      </c>
      <c r="BO29">
        <f t="shared" si="43"/>
        <v>0.0235</v>
      </c>
      <c r="BP29">
        <f>+H29-AL29</f>
        <v>2.8</v>
      </c>
      <c r="BQ29" s="43">
        <f t="shared" si="44"/>
        <v>3.5443037974683542</v>
      </c>
      <c r="BR29">
        <f t="shared" si="45"/>
        <v>3.0999999999999996</v>
      </c>
      <c r="BS29">
        <f t="shared" si="45"/>
        <v>-4</v>
      </c>
      <c r="BT29">
        <f t="shared" si="45"/>
        <v>0.089</v>
      </c>
      <c r="BU29">
        <f t="shared" si="45"/>
        <v>0</v>
      </c>
      <c r="BV29">
        <f t="shared" si="45"/>
        <v>0</v>
      </c>
      <c r="BW29">
        <f t="shared" si="45"/>
        <v>1.6000000000000014</v>
      </c>
      <c r="BX29">
        <f t="shared" si="45"/>
        <v>-0.20000000000000018</v>
      </c>
      <c r="BY29">
        <f t="shared" si="45"/>
        <v>0</v>
      </c>
      <c r="BZ29">
        <f t="shared" si="45"/>
        <v>0</v>
      </c>
      <c r="CA29">
        <f t="shared" si="45"/>
        <v>-1.1999999999999993</v>
      </c>
      <c r="CB29">
        <f t="shared" si="45"/>
        <v>-0.20000000000000018</v>
      </c>
      <c r="CC29">
        <f t="shared" si="45"/>
        <v>0</v>
      </c>
      <c r="CD29">
        <f t="shared" si="45"/>
        <v>-1.6000000000000014</v>
      </c>
      <c r="CE29">
        <f t="shared" si="45"/>
        <v>0</v>
      </c>
      <c r="CF29" s="22">
        <f>+BW29+BU29+BP29</f>
        <v>4.400000000000001</v>
      </c>
      <c r="CG29" s="23" t="b">
        <f>CF29=BK29</f>
        <v>0</v>
      </c>
      <c r="CH29" s="23">
        <f>SUM(BX29:CC29)</f>
        <v>-1.5999999999999996</v>
      </c>
      <c r="CI29" s="24" t="b">
        <f>CH29=CD29</f>
        <v>1</v>
      </c>
    </row>
    <row r="30" spans="1:87" ht="15">
      <c r="A30" s="18" t="s">
        <v>32</v>
      </c>
      <c r="B30">
        <v>0</v>
      </c>
      <c r="C30">
        <v>8.9</v>
      </c>
      <c r="D30">
        <v>0.4</v>
      </c>
      <c r="E30">
        <v>0.38</v>
      </c>
      <c r="F30">
        <v>6.24</v>
      </c>
      <c r="G30" s="42">
        <f t="shared" si="36"/>
        <v>0.23149999999999998</v>
      </c>
      <c r="H30">
        <v>1.6</v>
      </c>
      <c r="I30" s="43">
        <f t="shared" si="37"/>
        <v>0.25641025641025644</v>
      </c>
      <c r="J30" s="43">
        <f t="shared" si="38"/>
        <v>0.065</v>
      </c>
      <c r="K30">
        <v>20</v>
      </c>
      <c r="L30">
        <v>0</v>
      </c>
      <c r="M30">
        <v>0.087</v>
      </c>
      <c r="N30">
        <v>0</v>
      </c>
      <c r="O30">
        <v>0</v>
      </c>
      <c r="P30">
        <v>6.6</v>
      </c>
      <c r="Q30">
        <v>1.9</v>
      </c>
      <c r="R30">
        <v>0</v>
      </c>
      <c r="S30">
        <v>0</v>
      </c>
      <c r="T30">
        <v>11</v>
      </c>
      <c r="U30">
        <v>0.7</v>
      </c>
      <c r="V30">
        <v>0</v>
      </c>
      <c r="W30">
        <v>13.7</v>
      </c>
      <c r="X30">
        <v>0</v>
      </c>
      <c r="Y30" s="22">
        <f>+P30+N30+H30</f>
        <v>8.2</v>
      </c>
      <c r="Z30" s="23" t="str">
        <f>+IF(Y30=C30,"true",IF(ABS(Y30-C30)/C30&lt;0.01,"round","false"))</f>
        <v>false</v>
      </c>
      <c r="AA30" s="23">
        <f>SUM(Q30:V30)</f>
        <v>13.6</v>
      </c>
      <c r="AB30" s="24" t="str">
        <f>+IF(AA30=W30,"true",IF(ABS(AA30-W30)/W30&lt;0.01,"round","false"))</f>
        <v>round</v>
      </c>
      <c r="AC30">
        <f t="shared" si="5"/>
        <v>-0.7000000000000011</v>
      </c>
      <c r="AE30" s="18" t="s">
        <v>32</v>
      </c>
      <c r="AF30">
        <v>0</v>
      </c>
      <c r="AG30">
        <v>6.6</v>
      </c>
      <c r="AH30">
        <v>0</v>
      </c>
      <c r="AI30">
        <v>0.07</v>
      </c>
      <c r="AJ30">
        <v>0.26</v>
      </c>
      <c r="AK30" s="42">
        <f t="shared" si="39"/>
        <v>0.006</v>
      </c>
      <c r="AL30">
        <v>0.1</v>
      </c>
      <c r="AM30" s="43">
        <f t="shared" si="40"/>
        <v>0.38461538461538464</v>
      </c>
      <c r="AN30" s="43">
        <f t="shared" si="41"/>
        <v>0.005</v>
      </c>
      <c r="AO30">
        <v>10.7</v>
      </c>
      <c r="AP30">
        <v>2</v>
      </c>
      <c r="AQ30">
        <v>0.001</v>
      </c>
      <c r="AR30">
        <v>0</v>
      </c>
      <c r="AS30">
        <v>0</v>
      </c>
      <c r="AT30">
        <v>6.1</v>
      </c>
      <c r="AU30">
        <v>1.9</v>
      </c>
      <c r="AV30">
        <v>0</v>
      </c>
      <c r="AW30">
        <v>0</v>
      </c>
      <c r="AX30">
        <v>12.3</v>
      </c>
      <c r="AY30">
        <v>0.8</v>
      </c>
      <c r="AZ30">
        <v>0</v>
      </c>
      <c r="BA30">
        <v>15</v>
      </c>
      <c r="BB30">
        <v>0</v>
      </c>
      <c r="BC30" s="22">
        <f>+AT30+AR30+AL30</f>
        <v>6.199999999999999</v>
      </c>
      <c r="BD30" s="23" t="str">
        <f>+IF(BC30=AG30,"true",IF(ABS(BC30-AG30)/AG30&lt;0.01,"round","false"))</f>
        <v>false</v>
      </c>
      <c r="BE30" s="23">
        <f>SUM(AU30:AZ30)</f>
        <v>15.000000000000002</v>
      </c>
      <c r="BF30" s="24" t="str">
        <f>+IF(BE30=BA30,"true",IF(ABS(BE30-BA30)/BA30&lt;0.01,"round","false"))</f>
        <v>true</v>
      </c>
      <c r="BG30">
        <f t="shared" si="6"/>
        <v>-0.40000000000000036</v>
      </c>
      <c r="BI30" s="18" t="s">
        <v>32</v>
      </c>
      <c r="BJ30">
        <f t="shared" si="42"/>
        <v>0</v>
      </c>
      <c r="BK30">
        <f t="shared" si="42"/>
        <v>2.3000000000000007</v>
      </c>
      <c r="BL30">
        <f t="shared" si="42"/>
        <v>0.4</v>
      </c>
      <c r="BM30">
        <f t="shared" si="42"/>
        <v>0.31</v>
      </c>
      <c r="BN30">
        <f t="shared" si="42"/>
        <v>5.98</v>
      </c>
      <c r="BO30">
        <f t="shared" si="43"/>
        <v>0.22549999999999998</v>
      </c>
      <c r="BP30">
        <f>+H30-AL30</f>
        <v>1.5</v>
      </c>
      <c r="BQ30" s="43">
        <f t="shared" si="44"/>
        <v>0.2508361204013378</v>
      </c>
      <c r="BR30">
        <f t="shared" si="45"/>
        <v>9.3</v>
      </c>
      <c r="BS30">
        <f t="shared" si="45"/>
        <v>-2</v>
      </c>
      <c r="BT30">
        <f t="shared" si="45"/>
        <v>0.086</v>
      </c>
      <c r="BU30">
        <f t="shared" si="45"/>
        <v>0</v>
      </c>
      <c r="BV30">
        <f t="shared" si="45"/>
        <v>0</v>
      </c>
      <c r="BW30">
        <f t="shared" si="45"/>
        <v>0.5</v>
      </c>
      <c r="BX30">
        <f t="shared" si="45"/>
        <v>0</v>
      </c>
      <c r="BY30">
        <f t="shared" si="45"/>
        <v>0</v>
      </c>
      <c r="BZ30">
        <f t="shared" si="45"/>
        <v>0</v>
      </c>
      <c r="CA30">
        <f t="shared" si="45"/>
        <v>-1.3000000000000007</v>
      </c>
      <c r="CB30">
        <f t="shared" si="45"/>
        <v>-0.10000000000000009</v>
      </c>
      <c r="CC30">
        <f t="shared" si="45"/>
        <v>0</v>
      </c>
      <c r="CD30">
        <f t="shared" si="45"/>
        <v>-1.3000000000000007</v>
      </c>
      <c r="CE30">
        <f t="shared" si="45"/>
        <v>0</v>
      </c>
      <c r="CF30" s="22">
        <f>+BW30+BU30+BP30</f>
        <v>2</v>
      </c>
      <c r="CG30" s="23" t="b">
        <f>CF30=BK30</f>
        <v>0</v>
      </c>
      <c r="CH30" s="23">
        <f>SUM(BX30:CC30)</f>
        <v>-1.4000000000000008</v>
      </c>
      <c r="CI30" s="24" t="b">
        <f>CH30=CD30</f>
        <v>0</v>
      </c>
    </row>
    <row r="31" spans="1:87" ht="15.75" thickBot="1">
      <c r="A31" s="18" t="s">
        <v>90</v>
      </c>
      <c r="B31">
        <v>0</v>
      </c>
      <c r="C31">
        <v>278</v>
      </c>
      <c r="D31">
        <v>52.6</v>
      </c>
      <c r="E31">
        <v>0.13</v>
      </c>
      <c r="F31">
        <v>494.21</v>
      </c>
      <c r="G31" s="42">
        <f t="shared" si="36"/>
        <v>21.352999999999998</v>
      </c>
      <c r="H31">
        <v>2</v>
      </c>
      <c r="I31" s="43">
        <f t="shared" si="37"/>
        <v>0.004046862669715303</v>
      </c>
      <c r="J31" s="43">
        <f t="shared" si="38"/>
        <v>0.075</v>
      </c>
      <c r="K31">
        <v>1043.8</v>
      </c>
      <c r="L31">
        <v>1</v>
      </c>
      <c r="M31">
        <v>0.08</v>
      </c>
      <c r="N31">
        <v>0</v>
      </c>
      <c r="O31">
        <v>0</v>
      </c>
      <c r="P31">
        <v>68.2</v>
      </c>
      <c r="Q31">
        <v>0.1</v>
      </c>
      <c r="R31">
        <v>0</v>
      </c>
      <c r="S31">
        <v>0</v>
      </c>
      <c r="T31">
        <v>6.3</v>
      </c>
      <c r="U31">
        <v>2</v>
      </c>
      <c r="V31">
        <v>0</v>
      </c>
      <c r="W31">
        <v>8.3</v>
      </c>
      <c r="X31">
        <v>0</v>
      </c>
      <c r="Y31" s="9">
        <f>+P31+N31+H31</f>
        <v>70.2</v>
      </c>
      <c r="Z31" s="10" t="str">
        <f>+IF(Y31=C31,"true",IF(ABS(Y31-C31)/C31&lt;0.01,"round","false"))</f>
        <v>false</v>
      </c>
      <c r="AA31" s="10">
        <f>SUM(Q31:V31)</f>
        <v>8.399999999999999</v>
      </c>
      <c r="AB31" s="21" t="str">
        <f>+IF(AA31=W31,"true",IF(ABS(AA31-W31)/W31&lt;0.01,"round","false"))</f>
        <v>false</v>
      </c>
      <c r="AC31">
        <f t="shared" si="5"/>
        <v>-207.8</v>
      </c>
      <c r="AE31" s="18" t="s">
        <v>90</v>
      </c>
      <c r="AF31">
        <v>0</v>
      </c>
      <c r="AG31">
        <v>87.7</v>
      </c>
      <c r="AH31">
        <v>0.5</v>
      </c>
      <c r="AI31">
        <v>-0.02</v>
      </c>
      <c r="AJ31">
        <v>76.33</v>
      </c>
      <c r="AK31" s="42">
        <f t="shared" si="39"/>
        <v>2.1465</v>
      </c>
      <c r="AL31">
        <v>0.4</v>
      </c>
      <c r="AM31" s="43">
        <f t="shared" si="40"/>
        <v>0.005240403511070353</v>
      </c>
      <c r="AN31" s="43">
        <f t="shared" si="41"/>
        <v>0.015000000000000003</v>
      </c>
      <c r="AO31">
        <v>346</v>
      </c>
      <c r="AP31">
        <v>3</v>
      </c>
      <c r="AQ31">
        <v>-0.007</v>
      </c>
      <c r="AR31">
        <v>0</v>
      </c>
      <c r="AS31">
        <v>0</v>
      </c>
      <c r="AT31">
        <v>62.2</v>
      </c>
      <c r="AU31">
        <v>0.1</v>
      </c>
      <c r="AV31">
        <v>0</v>
      </c>
      <c r="AW31">
        <v>0</v>
      </c>
      <c r="AX31">
        <v>6.5</v>
      </c>
      <c r="AY31">
        <v>2.1</v>
      </c>
      <c r="AZ31">
        <v>0</v>
      </c>
      <c r="BA31">
        <v>8.7</v>
      </c>
      <c r="BB31">
        <v>0</v>
      </c>
      <c r="BC31" s="9">
        <f>+AT31+AR31+AL31</f>
        <v>62.6</v>
      </c>
      <c r="BD31" s="10" t="str">
        <f>+IF(BC31=AG31,"true",IF(ABS(BC31-AG31)/AG31&lt;0.01,"round","false"))</f>
        <v>false</v>
      </c>
      <c r="BE31" s="10">
        <f>SUM(AU31:AZ31)</f>
        <v>8.7</v>
      </c>
      <c r="BF31" s="21" t="str">
        <f>+IF(BE31=BA31,"true",IF(ABS(BE31-BA31)/BA31&lt;0.01,"round","false"))</f>
        <v>true</v>
      </c>
      <c r="BG31">
        <f t="shared" si="6"/>
        <v>-25.1</v>
      </c>
      <c r="BI31" s="18" t="s">
        <v>90</v>
      </c>
      <c r="BJ31">
        <f t="shared" si="42"/>
        <v>0</v>
      </c>
      <c r="BK31">
        <f t="shared" si="42"/>
        <v>190.3</v>
      </c>
      <c r="BL31">
        <f t="shared" si="42"/>
        <v>52.1</v>
      </c>
      <c r="BM31">
        <f t="shared" si="42"/>
        <v>0.15</v>
      </c>
      <c r="BN31" s="46">
        <f t="shared" si="42"/>
        <v>417.88</v>
      </c>
      <c r="BO31">
        <f t="shared" si="43"/>
        <v>19.2065</v>
      </c>
      <c r="BP31">
        <f>+H31-AL31</f>
        <v>1.6</v>
      </c>
      <c r="BQ31" s="43">
        <f t="shared" si="44"/>
        <v>0.003828850387671102</v>
      </c>
      <c r="BR31">
        <f t="shared" si="45"/>
        <v>697.8</v>
      </c>
      <c r="BS31">
        <f t="shared" si="45"/>
        <v>-2</v>
      </c>
      <c r="BT31">
        <f t="shared" si="45"/>
        <v>0.08700000000000001</v>
      </c>
      <c r="BU31">
        <f t="shared" si="45"/>
        <v>0</v>
      </c>
      <c r="BV31">
        <f t="shared" si="45"/>
        <v>0</v>
      </c>
      <c r="BW31">
        <f t="shared" si="45"/>
        <v>6</v>
      </c>
      <c r="BX31">
        <f t="shared" si="45"/>
        <v>0</v>
      </c>
      <c r="BY31">
        <f t="shared" si="45"/>
        <v>0</v>
      </c>
      <c r="BZ31">
        <f t="shared" si="45"/>
        <v>0</v>
      </c>
      <c r="CA31">
        <f t="shared" si="45"/>
        <v>-0.20000000000000018</v>
      </c>
      <c r="CB31">
        <f t="shared" si="45"/>
        <v>-0.10000000000000009</v>
      </c>
      <c r="CC31">
        <f t="shared" si="45"/>
        <v>0</v>
      </c>
      <c r="CD31">
        <f t="shared" si="45"/>
        <v>-0.3999999999999986</v>
      </c>
      <c r="CE31">
        <f t="shared" si="45"/>
        <v>0</v>
      </c>
      <c r="CF31" s="9">
        <f>+BW31+BU31+BP31</f>
        <v>7.6</v>
      </c>
      <c r="CG31" s="10" t="b">
        <f>CF31=BK31</f>
        <v>0</v>
      </c>
      <c r="CH31" s="10">
        <f>SUM(BX31:CC31)</f>
        <v>-0.30000000000000027</v>
      </c>
      <c r="CI31" s="21" t="b">
        <f>CH31=CD31</f>
        <v>0</v>
      </c>
    </row>
    <row r="32" spans="1:87" ht="15.75" thickBot="1">
      <c r="A32" s="17" t="s">
        <v>34</v>
      </c>
      <c r="B32" s="12">
        <f aca="true" t="shared" si="46" ref="B32:Y32">SUM(B27:B31)</f>
        <v>0</v>
      </c>
      <c r="C32" s="12">
        <f t="shared" si="46"/>
        <v>336.6</v>
      </c>
      <c r="D32" s="12">
        <f t="shared" si="46"/>
        <v>53.6</v>
      </c>
      <c r="E32" s="12">
        <f t="shared" si="46"/>
        <v>0.64</v>
      </c>
      <c r="F32" s="12">
        <f t="shared" si="46"/>
        <v>502.16999999999996</v>
      </c>
      <c r="G32" s="42">
        <f t="shared" si="36"/>
        <v>21.618999999999996</v>
      </c>
      <c r="H32" s="12">
        <f t="shared" si="46"/>
        <v>7.3</v>
      </c>
      <c r="I32" s="43">
        <f t="shared" si="37"/>
        <v>0.014536909811418445</v>
      </c>
      <c r="J32" s="43">
        <f t="shared" si="38"/>
        <v>0.3</v>
      </c>
      <c r="K32" s="12">
        <f t="shared" si="46"/>
        <v>1081</v>
      </c>
      <c r="L32" s="12">
        <f t="shared" si="46"/>
        <v>8</v>
      </c>
      <c r="M32" s="12">
        <f t="shared" si="46"/>
        <v>0.37400000000000005</v>
      </c>
      <c r="N32" s="12">
        <f t="shared" si="46"/>
        <v>0</v>
      </c>
      <c r="O32" s="12">
        <f t="shared" si="46"/>
        <v>0</v>
      </c>
      <c r="P32" s="12">
        <f t="shared" si="46"/>
        <v>119.80000000000001</v>
      </c>
      <c r="Q32" s="12">
        <f t="shared" si="46"/>
        <v>5.5</v>
      </c>
      <c r="R32" s="12">
        <f t="shared" si="46"/>
        <v>0</v>
      </c>
      <c r="S32" s="12">
        <f t="shared" si="46"/>
        <v>0</v>
      </c>
      <c r="T32" s="12">
        <f t="shared" si="46"/>
        <v>41</v>
      </c>
      <c r="U32" s="12">
        <f t="shared" si="46"/>
        <v>9.8</v>
      </c>
      <c r="V32" s="12">
        <f t="shared" si="46"/>
        <v>0</v>
      </c>
      <c r="W32" s="12">
        <f t="shared" si="46"/>
        <v>56.39999999999999</v>
      </c>
      <c r="X32" s="33">
        <f t="shared" si="46"/>
        <v>0</v>
      </c>
      <c r="Y32" s="34">
        <f t="shared" si="46"/>
        <v>127.10000000000001</v>
      </c>
      <c r="Z32" s="12"/>
      <c r="AA32" s="12">
        <f>SUM(AA27:AA31)</f>
        <v>56.300000000000004</v>
      </c>
      <c r="AB32" s="33"/>
      <c r="AE32" s="17" t="s">
        <v>34</v>
      </c>
      <c r="AF32" s="12">
        <f aca="true" t="shared" si="47" ref="AF32:BC32">SUM(AF27:AF31)</f>
        <v>0</v>
      </c>
      <c r="AG32" s="12">
        <f t="shared" si="47"/>
        <v>139.9</v>
      </c>
      <c r="AH32" s="12">
        <f t="shared" si="47"/>
        <v>0.5</v>
      </c>
      <c r="AI32" s="12">
        <f t="shared" si="47"/>
        <v>0.030000000000000002</v>
      </c>
      <c r="AJ32" s="12">
        <f t="shared" si="47"/>
        <v>76.59</v>
      </c>
      <c r="AK32" s="42">
        <f t="shared" si="39"/>
        <v>2.1525000000000003</v>
      </c>
      <c r="AL32" s="12">
        <f t="shared" si="47"/>
        <v>0.5</v>
      </c>
      <c r="AM32" s="43">
        <f t="shared" si="40"/>
        <v>0.006528267397832615</v>
      </c>
      <c r="AN32" s="43">
        <f t="shared" si="41"/>
        <v>0.02</v>
      </c>
      <c r="AO32" s="12">
        <f t="shared" si="47"/>
        <v>368.8</v>
      </c>
      <c r="AP32" s="12">
        <f t="shared" si="47"/>
        <v>25</v>
      </c>
      <c r="AQ32" s="12">
        <f t="shared" si="47"/>
        <v>-0.059</v>
      </c>
      <c r="AR32" s="12">
        <f t="shared" si="47"/>
        <v>0</v>
      </c>
      <c r="AS32" s="12">
        <f t="shared" si="47"/>
        <v>0</v>
      </c>
      <c r="AT32" s="12">
        <f t="shared" si="47"/>
        <v>111.4</v>
      </c>
      <c r="AU32" s="12">
        <f t="shared" si="47"/>
        <v>5.699999999999999</v>
      </c>
      <c r="AV32" s="12">
        <f t="shared" si="47"/>
        <v>0</v>
      </c>
      <c r="AW32" s="12">
        <f t="shared" si="47"/>
        <v>0</v>
      </c>
      <c r="AX32" s="12">
        <f t="shared" si="47"/>
        <v>44.1</v>
      </c>
      <c r="AY32" s="12">
        <f t="shared" si="47"/>
        <v>10.3</v>
      </c>
      <c r="AZ32" s="12">
        <f t="shared" si="47"/>
        <v>0</v>
      </c>
      <c r="BA32" s="12">
        <f t="shared" si="47"/>
        <v>60</v>
      </c>
      <c r="BB32" s="33">
        <f t="shared" si="47"/>
        <v>0</v>
      </c>
      <c r="BC32" s="34">
        <f t="shared" si="47"/>
        <v>111.9</v>
      </c>
      <c r="BD32" s="12"/>
      <c r="BE32" s="12">
        <f>SUM(BE27:BE31)</f>
        <v>60.10000000000001</v>
      </c>
      <c r="BF32" s="33"/>
      <c r="BI32" s="17" t="s">
        <v>34</v>
      </c>
      <c r="BJ32" s="12">
        <f aca="true" t="shared" si="48" ref="BJ32:CF32">SUM(BJ27:BJ31)</f>
        <v>0</v>
      </c>
      <c r="BK32" s="12">
        <f t="shared" si="48"/>
        <v>196.70000000000002</v>
      </c>
      <c r="BL32" s="12">
        <f t="shared" si="48"/>
        <v>53.1</v>
      </c>
      <c r="BM32" s="12">
        <f t="shared" si="48"/>
        <v>0.61</v>
      </c>
      <c r="BN32" s="50">
        <f t="shared" si="48"/>
        <v>425.58</v>
      </c>
      <c r="BO32">
        <f t="shared" si="43"/>
        <v>19.4665</v>
      </c>
      <c r="BP32" s="12">
        <f t="shared" si="48"/>
        <v>6.799999999999999</v>
      </c>
      <c r="BQ32" s="43">
        <f t="shared" si="44"/>
        <v>0.015978194464025562</v>
      </c>
      <c r="BR32" s="12">
        <f t="shared" si="48"/>
        <v>712.1999999999999</v>
      </c>
      <c r="BS32" s="12">
        <f t="shared" si="48"/>
        <v>-17</v>
      </c>
      <c r="BT32" s="12">
        <f t="shared" si="48"/>
        <v>0.433</v>
      </c>
      <c r="BU32" s="12">
        <f t="shared" si="48"/>
        <v>0</v>
      </c>
      <c r="BV32" s="12">
        <f t="shared" si="48"/>
        <v>0</v>
      </c>
      <c r="BW32" s="12">
        <f t="shared" si="48"/>
        <v>8.4</v>
      </c>
      <c r="BX32" s="12">
        <f t="shared" si="48"/>
        <v>-0.20000000000000018</v>
      </c>
      <c r="BY32" s="12">
        <f t="shared" si="48"/>
        <v>0</v>
      </c>
      <c r="BZ32" s="12">
        <f t="shared" si="48"/>
        <v>0</v>
      </c>
      <c r="CA32" s="12">
        <f t="shared" si="48"/>
        <v>-3.1</v>
      </c>
      <c r="CB32" s="12">
        <f t="shared" si="48"/>
        <v>-0.5000000000000003</v>
      </c>
      <c r="CC32" s="12">
        <f t="shared" si="48"/>
        <v>0</v>
      </c>
      <c r="CD32" s="12">
        <f t="shared" si="48"/>
        <v>-3.6000000000000005</v>
      </c>
      <c r="CE32" s="33">
        <f t="shared" si="48"/>
        <v>0</v>
      </c>
      <c r="CF32" s="34">
        <f t="shared" si="48"/>
        <v>15.2</v>
      </c>
      <c r="CG32" s="12"/>
      <c r="CH32" s="12">
        <f>SUM(CH27:CH31)</f>
        <v>-3.8000000000000007</v>
      </c>
      <c r="CI32" s="33"/>
    </row>
    <row r="33" spans="1:87" ht="15.75" thickBot="1">
      <c r="A33" s="40" t="s">
        <v>133</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t="s">
        <v>139</v>
      </c>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t="s">
        <v>108</v>
      </c>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row>
    <row r="34" spans="1:87" ht="15">
      <c r="A34" s="18" t="s">
        <v>29</v>
      </c>
      <c r="B34">
        <v>0</v>
      </c>
      <c r="C34">
        <v>79.2</v>
      </c>
      <c r="D34">
        <v>0.1</v>
      </c>
      <c r="E34">
        <v>0</v>
      </c>
      <c r="F34">
        <v>0.31</v>
      </c>
      <c r="G34" s="42">
        <f aca="true" t="shared" si="49" ref="G34:G39">+(F34-F27)/25</f>
        <v>0</v>
      </c>
      <c r="H34">
        <v>3.3</v>
      </c>
      <c r="I34" s="43">
        <f aca="true" t="shared" si="50" ref="I34:I39">IF(F34&gt;0,H34/F34,0)</f>
        <v>10.64516129032258</v>
      </c>
      <c r="J34" s="43">
        <f aca="true" t="shared" si="51" ref="J34:J39">+(H34-H27)/25</f>
        <v>0.1</v>
      </c>
      <c r="K34">
        <v>10.9</v>
      </c>
      <c r="L34">
        <v>2</v>
      </c>
      <c r="M34">
        <v>0.112</v>
      </c>
      <c r="N34">
        <v>0</v>
      </c>
      <c r="O34">
        <v>0</v>
      </c>
      <c r="P34">
        <v>79.2</v>
      </c>
      <c r="Q34">
        <v>0</v>
      </c>
      <c r="R34">
        <v>0</v>
      </c>
      <c r="S34">
        <v>0</v>
      </c>
      <c r="T34">
        <v>0.1</v>
      </c>
      <c r="U34">
        <v>0.2</v>
      </c>
      <c r="V34">
        <v>0</v>
      </c>
      <c r="W34">
        <v>0.3</v>
      </c>
      <c r="X34">
        <v>0</v>
      </c>
      <c r="Y34" s="4">
        <f>+P34+N34+H34</f>
        <v>82.5</v>
      </c>
      <c r="Z34" s="19" t="str">
        <f>+IF(Y34=C34,"true",IF(ABS(Y34-C34)/C34&lt;0.01,"round","false"))</f>
        <v>false</v>
      </c>
      <c r="AA34" s="19">
        <f>SUM(Q34:V34)</f>
        <v>0.30000000000000004</v>
      </c>
      <c r="AB34" s="20" t="str">
        <f>+IF(AA34=W34,"true",IF(ABS(AA34-W34)/W34&lt;0.01,"round","false"))</f>
        <v>true</v>
      </c>
      <c r="AC34">
        <f>+Y34-C34</f>
        <v>3.299999999999997</v>
      </c>
      <c r="AE34" s="18" t="s">
        <v>29</v>
      </c>
      <c r="AF34">
        <v>0</v>
      </c>
      <c r="AG34">
        <v>57.7</v>
      </c>
      <c r="AH34">
        <v>0</v>
      </c>
      <c r="AI34">
        <v>0</v>
      </c>
      <c r="AJ34">
        <v>0</v>
      </c>
      <c r="AK34" s="42">
        <f aca="true" t="shared" si="52" ref="AK34:AK39">+(AJ34-AJ27)/25</f>
        <v>0</v>
      </c>
      <c r="AL34">
        <v>0</v>
      </c>
      <c r="AM34" s="43">
        <f aca="true" t="shared" si="53" ref="AM34:AM39">IF(AJ34&gt;0,AL34/AJ34,0)</f>
        <v>0</v>
      </c>
      <c r="AN34" s="43">
        <f aca="true" t="shared" si="54" ref="AN34:AN39">+(AL34-AL27)/25</f>
        <v>0</v>
      </c>
      <c r="AO34">
        <v>1.1</v>
      </c>
      <c r="AP34">
        <v>11</v>
      </c>
      <c r="AQ34">
        <v>-0.027</v>
      </c>
      <c r="AR34">
        <v>0</v>
      </c>
      <c r="AS34">
        <v>0</v>
      </c>
      <c r="AT34">
        <v>57.7</v>
      </c>
      <c r="AU34">
        <v>0</v>
      </c>
      <c r="AV34">
        <v>0</v>
      </c>
      <c r="AW34">
        <v>0</v>
      </c>
      <c r="AX34">
        <v>0</v>
      </c>
      <c r="AY34">
        <v>0.2</v>
      </c>
      <c r="AZ34">
        <v>0</v>
      </c>
      <c r="BA34">
        <v>0.2</v>
      </c>
      <c r="BB34">
        <v>0</v>
      </c>
      <c r="BC34" s="4">
        <f>+AT34+AR34+AL34</f>
        <v>57.7</v>
      </c>
      <c r="BD34" s="19" t="str">
        <f>+IF(BC34=AG34,"true",IF(ABS(BC34-AG34)/AG34&lt;0.01,"round","false"))</f>
        <v>true</v>
      </c>
      <c r="BE34" s="19">
        <f>SUM(AU34:AZ34)</f>
        <v>0.2</v>
      </c>
      <c r="BF34" s="20" t="str">
        <f>+IF(BE34=BA34,"true",IF(ABS(BE34-BA34)/BA34&lt;0.01,"round","false"))</f>
        <v>true</v>
      </c>
      <c r="BI34" s="18" t="s">
        <v>29</v>
      </c>
      <c r="BJ34">
        <f aca="true" t="shared" si="55" ref="BJ34:BN38">+B34-AF34</f>
        <v>0</v>
      </c>
      <c r="BK34">
        <f t="shared" si="55"/>
        <v>21.5</v>
      </c>
      <c r="BL34">
        <f t="shared" si="55"/>
        <v>0.1</v>
      </c>
      <c r="BM34">
        <f t="shared" si="55"/>
        <v>0</v>
      </c>
      <c r="BN34">
        <f t="shared" si="55"/>
        <v>0.31</v>
      </c>
      <c r="BO34">
        <f aca="true" t="shared" si="56" ref="BO34:BO39">+(BN34-BN27)/25</f>
        <v>0</v>
      </c>
      <c r="BP34">
        <f>+H34-AL34</f>
        <v>3.3</v>
      </c>
      <c r="BQ34" s="43">
        <f aca="true" t="shared" si="57" ref="BQ34:BQ39">IF(BN34&gt;0,BP34/BN34,0)</f>
        <v>10.64516129032258</v>
      </c>
      <c r="BR34">
        <f aca="true" t="shared" si="58" ref="BR34:CE38">+K34-AO34</f>
        <v>9.8</v>
      </c>
      <c r="BS34">
        <f t="shared" si="58"/>
        <v>-9</v>
      </c>
      <c r="BT34">
        <f t="shared" si="58"/>
        <v>0.139</v>
      </c>
      <c r="BU34">
        <f t="shared" si="58"/>
        <v>0</v>
      </c>
      <c r="BV34">
        <f t="shared" si="58"/>
        <v>0</v>
      </c>
      <c r="BW34">
        <f t="shared" si="58"/>
        <v>21.5</v>
      </c>
      <c r="BX34">
        <f t="shared" si="58"/>
        <v>0</v>
      </c>
      <c r="BY34">
        <f t="shared" si="58"/>
        <v>0</v>
      </c>
      <c r="BZ34">
        <f t="shared" si="58"/>
        <v>0</v>
      </c>
      <c r="CA34">
        <f t="shared" si="58"/>
        <v>0.1</v>
      </c>
      <c r="CB34">
        <f t="shared" si="58"/>
        <v>0</v>
      </c>
      <c r="CC34">
        <f t="shared" si="58"/>
        <v>0</v>
      </c>
      <c r="CD34">
        <f t="shared" si="58"/>
        <v>0.09999999999999998</v>
      </c>
      <c r="CE34">
        <f t="shared" si="58"/>
        <v>0</v>
      </c>
      <c r="CF34" s="4">
        <f>+BW34+BU34+BP34</f>
        <v>24.8</v>
      </c>
      <c r="CG34" s="19" t="b">
        <f>CF34=BK34</f>
        <v>0</v>
      </c>
      <c r="CH34" s="19">
        <f>SUM(BX34:CC34)</f>
        <v>0.1</v>
      </c>
      <c r="CI34" s="20" t="b">
        <f>CH34=CD34</f>
        <v>1</v>
      </c>
    </row>
    <row r="35" spans="1:87" ht="15">
      <c r="A35" s="18" t="s">
        <v>30</v>
      </c>
      <c r="B35">
        <v>0</v>
      </c>
      <c r="C35">
        <v>5.8</v>
      </c>
      <c r="D35">
        <v>5.4</v>
      </c>
      <c r="E35">
        <v>0.03</v>
      </c>
      <c r="F35">
        <v>2.23</v>
      </c>
      <c r="G35" s="42">
        <f t="shared" si="49"/>
        <v>0.0644</v>
      </c>
      <c r="H35">
        <v>0.4</v>
      </c>
      <c r="I35" s="43">
        <f t="shared" si="50"/>
        <v>0.17937219730941706</v>
      </c>
      <c r="J35" s="43">
        <f t="shared" si="51"/>
        <v>0.012000000000000002</v>
      </c>
      <c r="K35">
        <v>5.6</v>
      </c>
      <c r="L35">
        <v>0</v>
      </c>
      <c r="M35">
        <v>0.121</v>
      </c>
      <c r="N35">
        <v>0</v>
      </c>
      <c r="O35">
        <v>0</v>
      </c>
      <c r="P35">
        <v>1.6</v>
      </c>
      <c r="Q35">
        <v>0</v>
      </c>
      <c r="R35">
        <v>0</v>
      </c>
      <c r="S35">
        <v>0</v>
      </c>
      <c r="T35">
        <v>7</v>
      </c>
      <c r="U35">
        <v>0.9</v>
      </c>
      <c r="V35">
        <v>0</v>
      </c>
      <c r="W35">
        <v>7.9</v>
      </c>
      <c r="X35">
        <v>0</v>
      </c>
      <c r="Y35" s="22">
        <f>+P35+N35+H35</f>
        <v>2</v>
      </c>
      <c r="Z35" s="23" t="str">
        <f>+IF(Y35=C35,"true",IF(ABS(Y35-C35)/C35&lt;0.01,"round","false"))</f>
        <v>false</v>
      </c>
      <c r="AA35" s="23">
        <f>SUM(Q35:V35)</f>
        <v>7.9</v>
      </c>
      <c r="AB35" s="24" t="str">
        <f>+IF(AA35=W35,"true",IF(ABS(AA35-W35)/W35&lt;0.01,"round","false"))</f>
        <v>true</v>
      </c>
      <c r="AC35">
        <f>+Y35-C35</f>
        <v>-3.8</v>
      </c>
      <c r="AE35" s="18" t="s">
        <v>30</v>
      </c>
      <c r="AF35">
        <v>0</v>
      </c>
      <c r="AG35">
        <v>1.2</v>
      </c>
      <c r="AH35">
        <v>0</v>
      </c>
      <c r="AI35">
        <v>0</v>
      </c>
      <c r="AJ35">
        <v>0</v>
      </c>
      <c r="AK35" s="42">
        <f t="shared" si="52"/>
        <v>0</v>
      </c>
      <c r="AL35">
        <v>0</v>
      </c>
      <c r="AM35" s="43">
        <f t="shared" si="53"/>
        <v>0</v>
      </c>
      <c r="AN35" s="43">
        <f t="shared" si="54"/>
        <v>0</v>
      </c>
      <c r="AO35">
        <v>1.6</v>
      </c>
      <c r="AP35">
        <v>2</v>
      </c>
      <c r="AQ35">
        <v>-0.016</v>
      </c>
      <c r="AR35">
        <v>0</v>
      </c>
      <c r="AS35">
        <v>0</v>
      </c>
      <c r="AT35">
        <v>1.2</v>
      </c>
      <c r="AU35">
        <v>0</v>
      </c>
      <c r="AV35">
        <v>0</v>
      </c>
      <c r="AW35">
        <v>0</v>
      </c>
      <c r="AX35">
        <v>9.5</v>
      </c>
      <c r="AY35">
        <v>1.1</v>
      </c>
      <c r="AZ35">
        <v>0</v>
      </c>
      <c r="BA35">
        <v>10.5</v>
      </c>
      <c r="BB35">
        <v>0</v>
      </c>
      <c r="BC35" s="22">
        <f>+AT35+AR35+AL35</f>
        <v>1.2</v>
      </c>
      <c r="BD35" s="23" t="str">
        <f>+IF(BC35=AG35,"true",IF(ABS(BC35-AG35)/AG35&lt;0.01,"round","false"))</f>
        <v>true</v>
      </c>
      <c r="BE35" s="23">
        <f>SUM(AU35:AZ35)</f>
        <v>10.6</v>
      </c>
      <c r="BF35" s="24" t="str">
        <f>+IF(BE35=BA35,"true",IF(ABS(BE35-BA35)/BA35&lt;0.01,"round","false"))</f>
        <v>round</v>
      </c>
      <c r="BI35" s="18" t="s">
        <v>30</v>
      </c>
      <c r="BJ35">
        <f t="shared" si="55"/>
        <v>0</v>
      </c>
      <c r="BK35">
        <f t="shared" si="55"/>
        <v>4.6</v>
      </c>
      <c r="BL35">
        <f t="shared" si="55"/>
        <v>5.4</v>
      </c>
      <c r="BM35">
        <f t="shared" si="55"/>
        <v>0.03</v>
      </c>
      <c r="BN35">
        <f t="shared" si="55"/>
        <v>2.23</v>
      </c>
      <c r="BO35">
        <f t="shared" si="56"/>
        <v>0.0644</v>
      </c>
      <c r="BP35">
        <f>+H35-AL35</f>
        <v>0.4</v>
      </c>
      <c r="BQ35" s="43">
        <f t="shared" si="57"/>
        <v>0.17937219730941706</v>
      </c>
      <c r="BR35">
        <f t="shared" si="58"/>
        <v>3.9999999999999996</v>
      </c>
      <c r="BS35">
        <f t="shared" si="58"/>
        <v>-2</v>
      </c>
      <c r="BT35">
        <f t="shared" si="58"/>
        <v>0.137</v>
      </c>
      <c r="BU35">
        <f t="shared" si="58"/>
        <v>0</v>
      </c>
      <c r="BV35">
        <f t="shared" si="58"/>
        <v>0</v>
      </c>
      <c r="BW35">
        <f t="shared" si="58"/>
        <v>0.40000000000000013</v>
      </c>
      <c r="BX35">
        <f t="shared" si="58"/>
        <v>0</v>
      </c>
      <c r="BY35">
        <f t="shared" si="58"/>
        <v>0</v>
      </c>
      <c r="BZ35">
        <f t="shared" si="58"/>
        <v>0</v>
      </c>
      <c r="CA35">
        <f t="shared" si="58"/>
        <v>-2.5</v>
      </c>
      <c r="CB35">
        <f t="shared" si="58"/>
        <v>-0.20000000000000007</v>
      </c>
      <c r="CC35">
        <f t="shared" si="58"/>
        <v>0</v>
      </c>
      <c r="CD35">
        <f t="shared" si="58"/>
        <v>-2.5999999999999996</v>
      </c>
      <c r="CE35">
        <f t="shared" si="58"/>
        <v>0</v>
      </c>
      <c r="CF35" s="22">
        <f>+BW35+BU35+BP35</f>
        <v>0.8000000000000002</v>
      </c>
      <c r="CG35" s="23" t="b">
        <f>CF35=BK35</f>
        <v>0</v>
      </c>
      <c r="CH35" s="23">
        <f>SUM(BX35:CC35)</f>
        <v>-2.7</v>
      </c>
      <c r="CI35" s="24" t="b">
        <f>CH35=CD35</f>
        <v>0</v>
      </c>
    </row>
    <row r="36" spans="1:87" ht="15">
      <c r="A36" s="18" t="s">
        <v>31</v>
      </c>
      <c r="B36">
        <v>0</v>
      </c>
      <c r="C36">
        <v>147</v>
      </c>
      <c r="D36">
        <v>0.2</v>
      </c>
      <c r="E36">
        <v>0.11</v>
      </c>
      <c r="F36">
        <v>10.85</v>
      </c>
      <c r="G36" s="42">
        <f t="shared" si="49"/>
        <v>0.4023999999999999</v>
      </c>
      <c r="H36">
        <v>11.7</v>
      </c>
      <c r="I36" s="43">
        <f t="shared" si="50"/>
        <v>1.0783410138248848</v>
      </c>
      <c r="J36" s="43">
        <f t="shared" si="51"/>
        <v>0.3559999999999999</v>
      </c>
      <c r="K36">
        <v>49.8</v>
      </c>
      <c r="L36">
        <v>2</v>
      </c>
      <c r="M36">
        <v>0.109</v>
      </c>
      <c r="N36">
        <v>0</v>
      </c>
      <c r="O36">
        <v>0</v>
      </c>
      <c r="P36">
        <v>143.2</v>
      </c>
      <c r="Q36">
        <v>14.3</v>
      </c>
      <c r="R36">
        <v>0</v>
      </c>
      <c r="S36">
        <v>0</v>
      </c>
      <c r="T36">
        <v>86.2</v>
      </c>
      <c r="U36">
        <v>27.3</v>
      </c>
      <c r="V36">
        <v>0</v>
      </c>
      <c r="W36">
        <v>127.8</v>
      </c>
      <c r="X36">
        <v>0</v>
      </c>
      <c r="Y36" s="22">
        <f>+P36+N36+H36</f>
        <v>154.89999999999998</v>
      </c>
      <c r="Z36" s="23" t="str">
        <f>+IF(Y36=C36,"true",IF(ABS(Y36-C36)/C36&lt;0.01,"round","false"))</f>
        <v>false</v>
      </c>
      <c r="AA36" s="23">
        <f>SUM(Q36:V36)</f>
        <v>127.8</v>
      </c>
      <c r="AB36" s="24" t="str">
        <f>+IF(AA36=W36,"true",IF(ABS(AA36-W36)/W36&lt;0.01,"round","false"))</f>
        <v>true</v>
      </c>
      <c r="AC36">
        <f>+Y36-C36</f>
        <v>7.899999999999977</v>
      </c>
      <c r="AE36" s="18" t="s">
        <v>31</v>
      </c>
      <c r="AF36">
        <v>0</v>
      </c>
      <c r="AG36">
        <v>109.6</v>
      </c>
      <c r="AH36">
        <v>0</v>
      </c>
      <c r="AI36">
        <v>-0.02</v>
      </c>
      <c r="AJ36">
        <v>0</v>
      </c>
      <c r="AK36" s="42">
        <f t="shared" si="52"/>
        <v>0</v>
      </c>
      <c r="AL36">
        <v>0</v>
      </c>
      <c r="AM36" s="43">
        <f t="shared" si="53"/>
        <v>0</v>
      </c>
      <c r="AN36" s="43">
        <f t="shared" si="54"/>
        <v>0</v>
      </c>
      <c r="AO36">
        <v>10</v>
      </c>
      <c r="AP36">
        <v>7</v>
      </c>
      <c r="AQ36">
        <v>-0.033</v>
      </c>
      <c r="AR36">
        <v>0</v>
      </c>
      <c r="AS36">
        <v>0</v>
      </c>
      <c r="AT36">
        <v>109.6</v>
      </c>
      <c r="AU36">
        <v>15.1</v>
      </c>
      <c r="AV36">
        <v>0</v>
      </c>
      <c r="AW36">
        <v>0</v>
      </c>
      <c r="AX36">
        <v>95.4</v>
      </c>
      <c r="AY36">
        <v>28.9</v>
      </c>
      <c r="AZ36">
        <v>0</v>
      </c>
      <c r="BA36">
        <v>139.4</v>
      </c>
      <c r="BB36">
        <v>0</v>
      </c>
      <c r="BC36" s="22">
        <f>+AT36+AR36+AL36</f>
        <v>109.6</v>
      </c>
      <c r="BD36" s="23" t="str">
        <f>+IF(BC36=AG36,"true",IF(ABS(BC36-AG36)/AG36&lt;0.01,"round","false"))</f>
        <v>true</v>
      </c>
      <c r="BE36" s="23">
        <f>SUM(AU36:AZ36)</f>
        <v>139.4</v>
      </c>
      <c r="BF36" s="24" t="str">
        <f>+IF(BE36=BA36,"true",IF(ABS(BE36-BA36)/BA36&lt;0.01,"round","false"))</f>
        <v>true</v>
      </c>
      <c r="BI36" s="18" t="s">
        <v>31</v>
      </c>
      <c r="BJ36">
        <f t="shared" si="55"/>
        <v>0</v>
      </c>
      <c r="BK36">
        <f t="shared" si="55"/>
        <v>37.400000000000006</v>
      </c>
      <c r="BL36">
        <f t="shared" si="55"/>
        <v>0.2</v>
      </c>
      <c r="BM36">
        <f t="shared" si="55"/>
        <v>0.13</v>
      </c>
      <c r="BN36">
        <f t="shared" si="55"/>
        <v>10.85</v>
      </c>
      <c r="BO36">
        <f t="shared" si="56"/>
        <v>0.4023999999999999</v>
      </c>
      <c r="BP36">
        <f>+H36-AL36</f>
        <v>11.7</v>
      </c>
      <c r="BQ36" s="43">
        <f t="shared" si="57"/>
        <v>1.0783410138248848</v>
      </c>
      <c r="BR36">
        <f t="shared" si="58"/>
        <v>39.8</v>
      </c>
      <c r="BS36">
        <f t="shared" si="58"/>
        <v>-5</v>
      </c>
      <c r="BT36">
        <f t="shared" si="58"/>
        <v>0.14200000000000002</v>
      </c>
      <c r="BU36">
        <f t="shared" si="58"/>
        <v>0</v>
      </c>
      <c r="BV36">
        <f t="shared" si="58"/>
        <v>0</v>
      </c>
      <c r="BW36">
        <f t="shared" si="58"/>
        <v>33.599999999999994</v>
      </c>
      <c r="BX36">
        <f t="shared" si="58"/>
        <v>-0.7999999999999989</v>
      </c>
      <c r="BY36">
        <f t="shared" si="58"/>
        <v>0</v>
      </c>
      <c r="BZ36">
        <f t="shared" si="58"/>
        <v>0</v>
      </c>
      <c r="CA36">
        <f t="shared" si="58"/>
        <v>-9.200000000000003</v>
      </c>
      <c r="CB36">
        <f t="shared" si="58"/>
        <v>-1.5999999999999979</v>
      </c>
      <c r="CC36">
        <f t="shared" si="58"/>
        <v>0</v>
      </c>
      <c r="CD36">
        <f t="shared" si="58"/>
        <v>-11.600000000000009</v>
      </c>
      <c r="CE36">
        <f t="shared" si="58"/>
        <v>0</v>
      </c>
      <c r="CF36" s="22">
        <f>+BW36+BU36+BP36</f>
        <v>45.3</v>
      </c>
      <c r="CG36" s="23" t="b">
        <f>CF36=BK36</f>
        <v>0</v>
      </c>
      <c r="CH36" s="23">
        <f>SUM(BX36:CC36)</f>
        <v>-11.6</v>
      </c>
      <c r="CI36" s="24" t="b">
        <f>CH36=CD36</f>
        <v>1</v>
      </c>
    </row>
    <row r="37" spans="1:87" ht="15">
      <c r="A37" s="18" t="s">
        <v>32</v>
      </c>
      <c r="B37">
        <v>0</v>
      </c>
      <c r="C37">
        <v>42.2</v>
      </c>
      <c r="D37">
        <v>1.9</v>
      </c>
      <c r="E37">
        <v>0.4</v>
      </c>
      <c r="F37">
        <v>53.53</v>
      </c>
      <c r="G37" s="42">
        <f t="shared" si="49"/>
        <v>1.8916</v>
      </c>
      <c r="H37">
        <v>6.9</v>
      </c>
      <c r="I37" s="43">
        <f t="shared" si="50"/>
        <v>0.1288996824210723</v>
      </c>
      <c r="J37" s="43">
        <f t="shared" si="51"/>
        <v>0.21200000000000002</v>
      </c>
      <c r="K37">
        <v>90.2</v>
      </c>
      <c r="L37">
        <v>0</v>
      </c>
      <c r="M37">
        <v>0.141</v>
      </c>
      <c r="N37">
        <v>0</v>
      </c>
      <c r="O37">
        <v>0</v>
      </c>
      <c r="P37">
        <v>30.7</v>
      </c>
      <c r="Q37">
        <v>7.7</v>
      </c>
      <c r="R37">
        <v>0</v>
      </c>
      <c r="S37">
        <v>0</v>
      </c>
      <c r="T37">
        <v>41.4</v>
      </c>
      <c r="U37">
        <v>3</v>
      </c>
      <c r="V37">
        <v>0</v>
      </c>
      <c r="W37">
        <v>52.1</v>
      </c>
      <c r="X37">
        <v>0</v>
      </c>
      <c r="Y37" s="22">
        <f>+P37+N37+H37</f>
        <v>37.6</v>
      </c>
      <c r="Z37" s="23" t="str">
        <f>+IF(Y37=C37,"true",IF(ABS(Y37-C37)/C37&lt;0.01,"round","false"))</f>
        <v>false</v>
      </c>
      <c r="AA37" s="23">
        <f>SUM(Q37:V37)</f>
        <v>52.1</v>
      </c>
      <c r="AB37" s="24" t="str">
        <f>+IF(AA37=W37,"true",IF(ABS(AA37-W37)/W37&lt;0.01,"round","false"))</f>
        <v>true</v>
      </c>
      <c r="AC37">
        <f>+Y37-C37</f>
        <v>-4.600000000000001</v>
      </c>
      <c r="AE37" s="18" t="s">
        <v>32</v>
      </c>
      <c r="AF37">
        <v>0</v>
      </c>
      <c r="AG37">
        <v>25</v>
      </c>
      <c r="AH37">
        <v>0</v>
      </c>
      <c r="AI37">
        <v>0.07</v>
      </c>
      <c r="AJ37">
        <v>2.18</v>
      </c>
      <c r="AK37" s="42">
        <f t="shared" si="52"/>
        <v>0.07680000000000001</v>
      </c>
      <c r="AL37">
        <v>0.5</v>
      </c>
      <c r="AM37" s="43">
        <f t="shared" si="53"/>
        <v>0.2293577981651376</v>
      </c>
      <c r="AN37" s="43">
        <f t="shared" si="54"/>
        <v>0.016</v>
      </c>
      <c r="AO37">
        <v>13.9</v>
      </c>
      <c r="AP37">
        <v>2</v>
      </c>
      <c r="AQ37">
        <v>0.001</v>
      </c>
      <c r="AR37">
        <v>0</v>
      </c>
      <c r="AS37">
        <v>0</v>
      </c>
      <c r="AT37">
        <v>24.5</v>
      </c>
      <c r="AU37">
        <v>8.1</v>
      </c>
      <c r="AV37">
        <v>0</v>
      </c>
      <c r="AW37">
        <v>0</v>
      </c>
      <c r="AX37">
        <v>50.7</v>
      </c>
      <c r="AY37">
        <v>3.3</v>
      </c>
      <c r="AZ37">
        <v>0</v>
      </c>
      <c r="BA37">
        <v>62</v>
      </c>
      <c r="BB37">
        <v>0</v>
      </c>
      <c r="BC37" s="22">
        <f>+AT37+AR37+AL37</f>
        <v>25</v>
      </c>
      <c r="BD37" s="23" t="str">
        <f>+IF(BC37=AG37,"true",IF(ABS(BC37-AG37)/AG37&lt;0.01,"round","false"))</f>
        <v>true</v>
      </c>
      <c r="BE37" s="23">
        <f>SUM(AU37:AZ37)</f>
        <v>62.1</v>
      </c>
      <c r="BF37" s="24" t="str">
        <f>+IF(BE37=BA37,"true",IF(ABS(BE37-BA37)/BA37&lt;0.01,"round","false"))</f>
        <v>round</v>
      </c>
      <c r="BI37" s="18" t="s">
        <v>32</v>
      </c>
      <c r="BJ37">
        <f t="shared" si="55"/>
        <v>0</v>
      </c>
      <c r="BK37">
        <f t="shared" si="55"/>
        <v>17.200000000000003</v>
      </c>
      <c r="BL37">
        <f t="shared" si="55"/>
        <v>1.9</v>
      </c>
      <c r="BM37">
        <f t="shared" si="55"/>
        <v>0.33</v>
      </c>
      <c r="BN37">
        <f t="shared" si="55"/>
        <v>51.35</v>
      </c>
      <c r="BO37">
        <f t="shared" si="56"/>
        <v>1.8148000000000002</v>
      </c>
      <c r="BP37">
        <f>+H37-AL37</f>
        <v>6.4</v>
      </c>
      <c r="BQ37" s="43">
        <f t="shared" si="57"/>
        <v>0.124634858812074</v>
      </c>
      <c r="BR37">
        <f t="shared" si="58"/>
        <v>76.3</v>
      </c>
      <c r="BS37">
        <f t="shared" si="58"/>
        <v>-2</v>
      </c>
      <c r="BT37">
        <f t="shared" si="58"/>
        <v>0.13999999999999999</v>
      </c>
      <c r="BU37">
        <f t="shared" si="58"/>
        <v>0</v>
      </c>
      <c r="BV37">
        <f t="shared" si="58"/>
        <v>0</v>
      </c>
      <c r="BW37">
        <f t="shared" si="58"/>
        <v>6.199999999999999</v>
      </c>
      <c r="BX37">
        <f t="shared" si="58"/>
        <v>-0.39999999999999947</v>
      </c>
      <c r="BY37">
        <f t="shared" si="58"/>
        <v>0</v>
      </c>
      <c r="BZ37">
        <f t="shared" si="58"/>
        <v>0</v>
      </c>
      <c r="CA37">
        <f t="shared" si="58"/>
        <v>-9.300000000000004</v>
      </c>
      <c r="CB37">
        <f t="shared" si="58"/>
        <v>-0.2999999999999998</v>
      </c>
      <c r="CC37">
        <f t="shared" si="58"/>
        <v>0</v>
      </c>
      <c r="CD37">
        <f t="shared" si="58"/>
        <v>-9.899999999999999</v>
      </c>
      <c r="CE37">
        <f t="shared" si="58"/>
        <v>0</v>
      </c>
      <c r="CF37" s="22">
        <f>+BW37+BU37+BP37</f>
        <v>12.6</v>
      </c>
      <c r="CG37" s="23" t="b">
        <f>CF37=BK37</f>
        <v>0</v>
      </c>
      <c r="CH37" s="23">
        <f>SUM(BX37:CC37)</f>
        <v>-10.000000000000004</v>
      </c>
      <c r="CI37" s="24" t="b">
        <f>CH37=CD37</f>
        <v>0</v>
      </c>
    </row>
    <row r="38" spans="1:87" ht="15.75" thickBot="1">
      <c r="A38" s="18" t="s">
        <v>90</v>
      </c>
      <c r="B38">
        <v>0</v>
      </c>
      <c r="C38">
        <v>1979.4</v>
      </c>
      <c r="D38">
        <v>352.2</v>
      </c>
      <c r="E38">
        <v>0.14</v>
      </c>
      <c r="F38">
        <v>1007.03</v>
      </c>
      <c r="G38" s="42">
        <f t="shared" si="49"/>
        <v>20.5128</v>
      </c>
      <c r="H38">
        <v>5.9</v>
      </c>
      <c r="I38" s="43">
        <f t="shared" si="50"/>
        <v>0.005858812547789044</v>
      </c>
      <c r="J38" s="43">
        <f t="shared" si="51"/>
        <v>0.15600000000000003</v>
      </c>
      <c r="K38">
        <v>1867.6</v>
      </c>
      <c r="L38">
        <v>0</v>
      </c>
      <c r="M38">
        <v>0.13</v>
      </c>
      <c r="N38">
        <v>0</v>
      </c>
      <c r="O38">
        <v>0</v>
      </c>
      <c r="P38">
        <v>215.5</v>
      </c>
      <c r="Q38">
        <v>0.2</v>
      </c>
      <c r="R38">
        <v>0</v>
      </c>
      <c r="S38">
        <v>0</v>
      </c>
      <c r="T38">
        <v>18.3</v>
      </c>
      <c r="U38">
        <v>5.8</v>
      </c>
      <c r="V38">
        <v>0</v>
      </c>
      <c r="W38">
        <v>24.3</v>
      </c>
      <c r="X38">
        <v>0</v>
      </c>
      <c r="Y38" s="9">
        <f>+P38+N38+H38</f>
        <v>221.4</v>
      </c>
      <c r="Z38" s="10" t="str">
        <f>+IF(Y38=C38,"true",IF(ABS(Y38-C38)/C38&lt;0.01,"round","false"))</f>
        <v>false</v>
      </c>
      <c r="AA38" s="10">
        <f>SUM(Q38:V38)</f>
        <v>24.3</v>
      </c>
      <c r="AB38" s="21" t="str">
        <f>+IF(AA38=W38,"true",IF(ABS(AA38-W38)/W38&lt;0.01,"round","false"))</f>
        <v>true</v>
      </c>
      <c r="AC38">
        <f>+Y38-C38</f>
        <v>-1758</v>
      </c>
      <c r="AE38" s="18" t="s">
        <v>90</v>
      </c>
      <c r="AF38">
        <v>0</v>
      </c>
      <c r="AG38">
        <v>319.5</v>
      </c>
      <c r="AH38">
        <v>49.6</v>
      </c>
      <c r="AI38">
        <v>-0.02</v>
      </c>
      <c r="AJ38">
        <v>115.02</v>
      </c>
      <c r="AK38" s="42">
        <f t="shared" si="52"/>
        <v>1.5475999999999999</v>
      </c>
      <c r="AL38">
        <v>1.2</v>
      </c>
      <c r="AM38" s="43">
        <f t="shared" si="53"/>
        <v>0.010432968179447054</v>
      </c>
      <c r="AN38" s="43">
        <f t="shared" si="54"/>
        <v>0.032</v>
      </c>
      <c r="AO38">
        <v>422.4</v>
      </c>
      <c r="AP38">
        <v>3</v>
      </c>
      <c r="AQ38">
        <v>-0.01</v>
      </c>
      <c r="AR38">
        <v>0</v>
      </c>
      <c r="AS38">
        <v>0</v>
      </c>
      <c r="AT38">
        <v>183.8</v>
      </c>
      <c r="AU38">
        <v>0.2</v>
      </c>
      <c r="AV38">
        <v>0</v>
      </c>
      <c r="AW38">
        <v>0</v>
      </c>
      <c r="AX38">
        <v>19.8</v>
      </c>
      <c r="AY38">
        <v>6.2</v>
      </c>
      <c r="AZ38">
        <v>0</v>
      </c>
      <c r="BA38">
        <v>26.1</v>
      </c>
      <c r="BB38">
        <v>0</v>
      </c>
      <c r="BC38" s="9">
        <f>+AT38+AR38+AL38</f>
        <v>185</v>
      </c>
      <c r="BD38" s="10" t="str">
        <f>+IF(BC38=AG38,"true",IF(ABS(BC38-AG38)/AG38&lt;0.01,"round","false"))</f>
        <v>false</v>
      </c>
      <c r="BE38" s="10">
        <f>SUM(AU38:AZ38)</f>
        <v>26.2</v>
      </c>
      <c r="BF38" s="21" t="str">
        <f>+IF(BE38=BA38,"true",IF(ABS(BE38-BA38)/BA38&lt;0.01,"round","false"))</f>
        <v>round</v>
      </c>
      <c r="BI38" s="18" t="s">
        <v>90</v>
      </c>
      <c r="BJ38">
        <f t="shared" si="55"/>
        <v>0</v>
      </c>
      <c r="BK38">
        <f t="shared" si="55"/>
        <v>1659.9</v>
      </c>
      <c r="BL38">
        <f t="shared" si="55"/>
        <v>302.59999999999997</v>
      </c>
      <c r="BM38">
        <f t="shared" si="55"/>
        <v>0.16</v>
      </c>
      <c r="BN38" s="46">
        <f t="shared" si="55"/>
        <v>892.01</v>
      </c>
      <c r="BO38">
        <f t="shared" si="56"/>
        <v>18.9652</v>
      </c>
      <c r="BP38">
        <f>+H38-AL38</f>
        <v>4.7</v>
      </c>
      <c r="BQ38" s="43">
        <f t="shared" si="57"/>
        <v>0.0052689992264660715</v>
      </c>
      <c r="BR38">
        <f t="shared" si="58"/>
        <v>1445.1999999999998</v>
      </c>
      <c r="BS38">
        <f t="shared" si="58"/>
        <v>-3</v>
      </c>
      <c r="BT38">
        <f t="shared" si="58"/>
        <v>0.14</v>
      </c>
      <c r="BU38">
        <f t="shared" si="58"/>
        <v>0</v>
      </c>
      <c r="BV38">
        <f t="shared" si="58"/>
        <v>0</v>
      </c>
      <c r="BW38">
        <f t="shared" si="58"/>
        <v>31.69999999999999</v>
      </c>
      <c r="BX38">
        <f t="shared" si="58"/>
        <v>0</v>
      </c>
      <c r="BY38">
        <f t="shared" si="58"/>
        <v>0</v>
      </c>
      <c r="BZ38">
        <f t="shared" si="58"/>
        <v>0</v>
      </c>
      <c r="CA38">
        <f t="shared" si="58"/>
        <v>-1.5</v>
      </c>
      <c r="CB38">
        <f t="shared" si="58"/>
        <v>-0.40000000000000036</v>
      </c>
      <c r="CC38">
        <f t="shared" si="58"/>
        <v>0</v>
      </c>
      <c r="CD38">
        <f t="shared" si="58"/>
        <v>-1.8000000000000007</v>
      </c>
      <c r="CE38">
        <f t="shared" si="58"/>
        <v>0</v>
      </c>
      <c r="CF38" s="9">
        <f>+BW38+BU38+BP38</f>
        <v>36.39999999999999</v>
      </c>
      <c r="CG38" s="10" t="b">
        <f>CF38=BK38</f>
        <v>0</v>
      </c>
      <c r="CH38" s="10">
        <f>SUM(BX38:CC38)</f>
        <v>-1.9000000000000004</v>
      </c>
      <c r="CI38" s="21" t="b">
        <f>CH38=CD38</f>
        <v>0</v>
      </c>
    </row>
    <row r="39" spans="1:87" ht="15.75" thickBot="1">
      <c r="A39" s="17" t="s">
        <v>34</v>
      </c>
      <c r="B39" s="12">
        <f aca="true" t="shared" si="59" ref="B39:Y39">SUM(B34:B38)</f>
        <v>0</v>
      </c>
      <c r="C39" s="12">
        <f t="shared" si="59"/>
        <v>2253.6</v>
      </c>
      <c r="D39" s="12">
        <f t="shared" si="59"/>
        <v>359.8</v>
      </c>
      <c r="E39" s="12">
        <f t="shared" si="59"/>
        <v>0.68</v>
      </c>
      <c r="F39" s="12">
        <f t="shared" si="59"/>
        <v>1073.95</v>
      </c>
      <c r="G39" s="42">
        <f t="shared" si="49"/>
        <v>22.8712</v>
      </c>
      <c r="H39" s="12">
        <f t="shared" si="59"/>
        <v>28.199999999999996</v>
      </c>
      <c r="I39" s="43">
        <f t="shared" si="50"/>
        <v>0.026258205689277895</v>
      </c>
      <c r="J39" s="43">
        <f t="shared" si="51"/>
        <v>0.8359999999999999</v>
      </c>
      <c r="K39" s="12">
        <f t="shared" si="59"/>
        <v>2024.1</v>
      </c>
      <c r="L39" s="12">
        <f t="shared" si="59"/>
        <v>4</v>
      </c>
      <c r="M39" s="12">
        <f t="shared" si="59"/>
        <v>0.613</v>
      </c>
      <c r="N39" s="12">
        <f t="shared" si="59"/>
        <v>0</v>
      </c>
      <c r="O39" s="12">
        <f t="shared" si="59"/>
        <v>0</v>
      </c>
      <c r="P39" s="12">
        <f t="shared" si="59"/>
        <v>470.2</v>
      </c>
      <c r="Q39" s="12">
        <f t="shared" si="59"/>
        <v>22.2</v>
      </c>
      <c r="R39" s="12">
        <f t="shared" si="59"/>
        <v>0</v>
      </c>
      <c r="S39" s="12">
        <f t="shared" si="59"/>
        <v>0</v>
      </c>
      <c r="T39" s="12">
        <f t="shared" si="59"/>
        <v>153</v>
      </c>
      <c r="U39" s="12">
        <f t="shared" si="59"/>
        <v>37.2</v>
      </c>
      <c r="V39" s="12">
        <f t="shared" si="59"/>
        <v>0</v>
      </c>
      <c r="W39" s="12">
        <f t="shared" si="59"/>
        <v>212.4</v>
      </c>
      <c r="X39" s="33">
        <f t="shared" si="59"/>
        <v>0</v>
      </c>
      <c r="Y39" s="34">
        <f t="shared" si="59"/>
        <v>498.4</v>
      </c>
      <c r="Z39" s="12"/>
      <c r="AA39" s="12">
        <f>SUM(AA34:AA38)</f>
        <v>212.4</v>
      </c>
      <c r="AB39" s="33"/>
      <c r="AE39" s="17" t="s">
        <v>34</v>
      </c>
      <c r="AF39" s="12">
        <f aca="true" t="shared" si="60" ref="AF39:BC39">SUM(AF34:AF38)</f>
        <v>0</v>
      </c>
      <c r="AG39" s="12">
        <f t="shared" si="60"/>
        <v>513</v>
      </c>
      <c r="AH39" s="12">
        <f t="shared" si="60"/>
        <v>49.6</v>
      </c>
      <c r="AI39" s="12">
        <f t="shared" si="60"/>
        <v>0.030000000000000002</v>
      </c>
      <c r="AJ39" s="12">
        <f t="shared" si="60"/>
        <v>117.2</v>
      </c>
      <c r="AK39" s="42">
        <f t="shared" si="52"/>
        <v>1.6244</v>
      </c>
      <c r="AL39" s="12">
        <f t="shared" si="60"/>
        <v>1.7</v>
      </c>
      <c r="AM39" s="43">
        <f t="shared" si="53"/>
        <v>0.014505119453924914</v>
      </c>
      <c r="AN39" s="43">
        <f t="shared" si="54"/>
        <v>0.048</v>
      </c>
      <c r="AO39" s="12">
        <f t="shared" si="60"/>
        <v>449</v>
      </c>
      <c r="AP39" s="12">
        <f t="shared" si="60"/>
        <v>25</v>
      </c>
      <c r="AQ39" s="12">
        <f t="shared" si="60"/>
        <v>-0.08499999999999999</v>
      </c>
      <c r="AR39" s="12">
        <f t="shared" si="60"/>
        <v>0</v>
      </c>
      <c r="AS39" s="12">
        <f t="shared" si="60"/>
        <v>0</v>
      </c>
      <c r="AT39" s="12">
        <f t="shared" si="60"/>
        <v>376.8</v>
      </c>
      <c r="AU39" s="12">
        <f t="shared" si="60"/>
        <v>23.4</v>
      </c>
      <c r="AV39" s="12">
        <f t="shared" si="60"/>
        <v>0</v>
      </c>
      <c r="AW39" s="12">
        <f t="shared" si="60"/>
        <v>0</v>
      </c>
      <c r="AX39" s="12">
        <f t="shared" si="60"/>
        <v>175.40000000000003</v>
      </c>
      <c r="AY39" s="12">
        <f t="shared" si="60"/>
        <v>39.7</v>
      </c>
      <c r="AZ39" s="12">
        <f t="shared" si="60"/>
        <v>0</v>
      </c>
      <c r="BA39" s="12">
        <f t="shared" si="60"/>
        <v>238.2</v>
      </c>
      <c r="BB39" s="33">
        <f t="shared" si="60"/>
        <v>0</v>
      </c>
      <c r="BC39" s="34">
        <f t="shared" si="60"/>
        <v>378.5</v>
      </c>
      <c r="BD39" s="12"/>
      <c r="BE39" s="12">
        <f>SUM(BE34:BE38)</f>
        <v>238.5</v>
      </c>
      <c r="BF39" s="33"/>
      <c r="BI39" s="17" t="s">
        <v>34</v>
      </c>
      <c r="BJ39" s="12">
        <f aca="true" t="shared" si="61" ref="BJ39:CF39">SUM(BJ34:BJ38)</f>
        <v>0</v>
      </c>
      <c r="BK39" s="12">
        <f t="shared" si="61"/>
        <v>1740.6000000000001</v>
      </c>
      <c r="BL39" s="12">
        <f t="shared" si="61"/>
        <v>310.2</v>
      </c>
      <c r="BM39" s="12">
        <f t="shared" si="61"/>
        <v>0.65</v>
      </c>
      <c r="BN39" s="50">
        <f t="shared" si="61"/>
        <v>956.75</v>
      </c>
      <c r="BO39">
        <f t="shared" si="56"/>
        <v>21.246800000000004</v>
      </c>
      <c r="BP39" s="12">
        <f t="shared" si="61"/>
        <v>26.499999999999996</v>
      </c>
      <c r="BQ39" s="43">
        <f t="shared" si="57"/>
        <v>0.027697935719885023</v>
      </c>
      <c r="BR39" s="12">
        <f t="shared" si="61"/>
        <v>1575.1</v>
      </c>
      <c r="BS39" s="12">
        <f t="shared" si="61"/>
        <v>-21</v>
      </c>
      <c r="BT39" s="12">
        <f t="shared" si="61"/>
        <v>0.6980000000000001</v>
      </c>
      <c r="BU39" s="12">
        <f t="shared" si="61"/>
        <v>0</v>
      </c>
      <c r="BV39" s="12">
        <f t="shared" si="61"/>
        <v>0</v>
      </c>
      <c r="BW39" s="12">
        <f t="shared" si="61"/>
        <v>93.39999999999998</v>
      </c>
      <c r="BX39" s="12">
        <f t="shared" si="61"/>
        <v>-1.1999999999999984</v>
      </c>
      <c r="BY39" s="12">
        <f t="shared" si="61"/>
        <v>0</v>
      </c>
      <c r="BZ39" s="12">
        <f t="shared" si="61"/>
        <v>0</v>
      </c>
      <c r="CA39" s="12">
        <f t="shared" si="61"/>
        <v>-22.400000000000006</v>
      </c>
      <c r="CB39" s="12">
        <f t="shared" si="61"/>
        <v>-2.4999999999999982</v>
      </c>
      <c r="CC39" s="12">
        <f t="shared" si="61"/>
        <v>0</v>
      </c>
      <c r="CD39" s="12">
        <f t="shared" si="61"/>
        <v>-25.800000000000008</v>
      </c>
      <c r="CE39" s="33">
        <f t="shared" si="61"/>
        <v>0</v>
      </c>
      <c r="CF39" s="34">
        <f t="shared" si="61"/>
        <v>119.89999999999999</v>
      </c>
      <c r="CG39" s="12"/>
      <c r="CH39" s="12">
        <f>SUM(CH34:CH38)</f>
        <v>-26.1</v>
      </c>
      <c r="CI39" s="33"/>
    </row>
    <row r="40" spans="1:87" ht="15.75" thickBot="1">
      <c r="A40" s="40" t="s">
        <v>134</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t="s">
        <v>140</v>
      </c>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t="s">
        <v>109</v>
      </c>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row>
    <row r="41" spans="1:87" ht="15">
      <c r="A41" s="18" t="s">
        <v>29</v>
      </c>
      <c r="B41">
        <v>0</v>
      </c>
      <c r="C41">
        <v>174.5</v>
      </c>
      <c r="D41">
        <v>0</v>
      </c>
      <c r="E41">
        <v>0</v>
      </c>
      <c r="F41">
        <v>0.31</v>
      </c>
      <c r="G41" s="42">
        <f aca="true" t="shared" si="62" ref="G41:G46">+(F41-F34)/25</f>
        <v>0</v>
      </c>
      <c r="H41">
        <v>3.7</v>
      </c>
      <c r="I41" s="43">
        <f aca="true" t="shared" si="63" ref="I41:I46">IF(F41&gt;0,H41/F41,0)</f>
        <v>11.935483870967742</v>
      </c>
      <c r="J41" s="43">
        <f aca="true" t="shared" si="64" ref="J41:J46">+(H41-H34)/25</f>
        <v>0.016000000000000014</v>
      </c>
      <c r="K41">
        <v>9.5</v>
      </c>
      <c r="L41">
        <v>1</v>
      </c>
      <c r="M41">
        <v>0.148</v>
      </c>
      <c r="N41">
        <v>0</v>
      </c>
      <c r="O41">
        <v>0</v>
      </c>
      <c r="P41">
        <v>174.5</v>
      </c>
      <c r="Q41">
        <v>0</v>
      </c>
      <c r="R41">
        <v>0</v>
      </c>
      <c r="S41">
        <v>0</v>
      </c>
      <c r="T41">
        <v>0.3</v>
      </c>
      <c r="U41">
        <v>0.5</v>
      </c>
      <c r="V41">
        <v>0</v>
      </c>
      <c r="W41">
        <v>0.7</v>
      </c>
      <c r="X41">
        <v>0</v>
      </c>
      <c r="Y41" s="4">
        <f>+P41+N41+H41</f>
        <v>178.2</v>
      </c>
      <c r="Z41" s="19" t="str">
        <f>+IF(Y41=C41,"true",IF(ABS(Y41-C41)/C41&lt;0.01,"round","false"))</f>
        <v>false</v>
      </c>
      <c r="AA41" s="19">
        <f>SUM(Q41:V41)</f>
        <v>0.8</v>
      </c>
      <c r="AB41" s="20" t="str">
        <f>+IF(AA41=W41,"true",IF(ABS(AA41-W41)/W41&lt;0.01,"round","false"))</f>
        <v>false</v>
      </c>
      <c r="AC41">
        <f>+Y41-C41</f>
        <v>3.6999999999999886</v>
      </c>
      <c r="AE41" s="18" t="s">
        <v>29</v>
      </c>
      <c r="AF41">
        <v>0</v>
      </c>
      <c r="AG41">
        <v>126.1</v>
      </c>
      <c r="AH41">
        <v>0</v>
      </c>
      <c r="AI41">
        <v>0</v>
      </c>
      <c r="AJ41">
        <v>0</v>
      </c>
      <c r="AK41" s="42">
        <f aca="true" t="shared" si="65" ref="AK41:AK46">+(AJ41-AJ34)/25</f>
        <v>0</v>
      </c>
      <c r="AL41">
        <v>0</v>
      </c>
      <c r="AM41" s="43">
        <f aca="true" t="shared" si="66" ref="AM41:AM46">IF(AJ41&gt;0,AL41/AJ41,0)</f>
        <v>0</v>
      </c>
      <c r="AN41" s="43">
        <f aca="true" t="shared" si="67" ref="AN41:AN46">+(AL41-AL34)/25</f>
        <v>0</v>
      </c>
      <c r="AO41">
        <v>1</v>
      </c>
      <c r="AP41">
        <v>11</v>
      </c>
      <c r="AQ41">
        <v>-0.036</v>
      </c>
      <c r="AR41">
        <v>0</v>
      </c>
      <c r="AS41">
        <v>0</v>
      </c>
      <c r="AT41">
        <v>126.1</v>
      </c>
      <c r="AU41">
        <v>0</v>
      </c>
      <c r="AV41">
        <v>0</v>
      </c>
      <c r="AW41">
        <v>0</v>
      </c>
      <c r="AX41">
        <v>0</v>
      </c>
      <c r="AY41">
        <v>0.5</v>
      </c>
      <c r="AZ41">
        <v>0</v>
      </c>
      <c r="BA41">
        <v>0.5</v>
      </c>
      <c r="BB41">
        <v>0</v>
      </c>
      <c r="BC41" s="4">
        <f>+AT41+AR41+AL41</f>
        <v>126.1</v>
      </c>
      <c r="BD41" s="19" t="str">
        <f>+IF(BC41=AG41,"true",IF(ABS(BC41-AG41)/AG41&lt;0.01,"round","false"))</f>
        <v>true</v>
      </c>
      <c r="BE41" s="19">
        <f>SUM(AU41:AZ41)</f>
        <v>0.5</v>
      </c>
      <c r="BF41" s="20" t="str">
        <f>+IF(BE41=BA41,"true",IF(ABS(BE41-BA41)/BA41&lt;0.01,"round","false"))</f>
        <v>true</v>
      </c>
      <c r="BI41" s="18" t="s">
        <v>29</v>
      </c>
      <c r="BJ41">
        <f aca="true" t="shared" si="68" ref="BJ41:BN45">+B41-AF41</f>
        <v>0</v>
      </c>
      <c r="BK41">
        <f t="shared" si="68"/>
        <v>48.400000000000006</v>
      </c>
      <c r="BL41">
        <f t="shared" si="68"/>
        <v>0</v>
      </c>
      <c r="BM41">
        <f t="shared" si="68"/>
        <v>0</v>
      </c>
      <c r="BN41">
        <f t="shared" si="68"/>
        <v>0.31</v>
      </c>
      <c r="BO41">
        <f aca="true" t="shared" si="69" ref="BO41:BO46">+(BN41-BN34)/25</f>
        <v>0</v>
      </c>
      <c r="BP41">
        <f>+H41-AL41</f>
        <v>3.7</v>
      </c>
      <c r="BQ41" s="43">
        <f aca="true" t="shared" si="70" ref="BQ41:BQ46">IF(BN41&gt;0,BP41/BN41,0)</f>
        <v>11.935483870967742</v>
      </c>
      <c r="BR41">
        <f aca="true" t="shared" si="71" ref="BR41:CE45">+K41-AO41</f>
        <v>8.5</v>
      </c>
      <c r="BS41">
        <f t="shared" si="71"/>
        <v>-10</v>
      </c>
      <c r="BT41">
        <f t="shared" si="71"/>
        <v>0.184</v>
      </c>
      <c r="BU41">
        <f t="shared" si="71"/>
        <v>0</v>
      </c>
      <c r="BV41">
        <f t="shared" si="71"/>
        <v>0</v>
      </c>
      <c r="BW41">
        <f t="shared" si="71"/>
        <v>48.400000000000006</v>
      </c>
      <c r="BX41">
        <f t="shared" si="71"/>
        <v>0</v>
      </c>
      <c r="BY41">
        <f t="shared" si="71"/>
        <v>0</v>
      </c>
      <c r="BZ41">
        <f t="shared" si="71"/>
        <v>0</v>
      </c>
      <c r="CA41">
        <f t="shared" si="71"/>
        <v>0.3</v>
      </c>
      <c r="CB41">
        <f t="shared" si="71"/>
        <v>0</v>
      </c>
      <c r="CC41">
        <f t="shared" si="71"/>
        <v>0</v>
      </c>
      <c r="CD41">
        <f t="shared" si="71"/>
        <v>0.19999999999999996</v>
      </c>
      <c r="CE41">
        <f t="shared" si="71"/>
        <v>0</v>
      </c>
      <c r="CF41" s="4">
        <f>+BW41+BU41+BP41</f>
        <v>52.10000000000001</v>
      </c>
      <c r="CG41" s="19" t="b">
        <f>CF41=BK41</f>
        <v>0</v>
      </c>
      <c r="CH41" s="19">
        <f>SUM(BX41:CC41)</f>
        <v>0.3</v>
      </c>
      <c r="CI41" s="20" t="b">
        <f>CH41=CD41</f>
        <v>0</v>
      </c>
    </row>
    <row r="42" spans="1:87" ht="15">
      <c r="A42" s="18" t="s">
        <v>30</v>
      </c>
      <c r="B42">
        <v>0</v>
      </c>
      <c r="C42">
        <v>4.3</v>
      </c>
      <c r="D42">
        <v>0.4</v>
      </c>
      <c r="E42">
        <v>0.02</v>
      </c>
      <c r="F42">
        <v>2.35</v>
      </c>
      <c r="G42" s="42">
        <f t="shared" si="62"/>
        <v>0.004800000000000004</v>
      </c>
      <c r="H42">
        <v>0.5</v>
      </c>
      <c r="I42" s="43">
        <f t="shared" si="63"/>
        <v>0.2127659574468085</v>
      </c>
      <c r="J42" s="43">
        <f t="shared" si="64"/>
        <v>0.003999999999999999</v>
      </c>
      <c r="K42">
        <v>5.1</v>
      </c>
      <c r="L42">
        <v>0</v>
      </c>
      <c r="M42">
        <v>0.161</v>
      </c>
      <c r="N42">
        <v>0</v>
      </c>
      <c r="O42">
        <v>0</v>
      </c>
      <c r="P42">
        <v>3.7</v>
      </c>
      <c r="Q42">
        <v>0</v>
      </c>
      <c r="R42">
        <v>0</v>
      </c>
      <c r="S42">
        <v>0</v>
      </c>
      <c r="T42">
        <v>15.5</v>
      </c>
      <c r="U42">
        <v>2.2</v>
      </c>
      <c r="V42">
        <v>0</v>
      </c>
      <c r="W42">
        <v>17.7</v>
      </c>
      <c r="X42">
        <v>0</v>
      </c>
      <c r="Y42" s="22">
        <f>+P42+N42+H42</f>
        <v>4.2</v>
      </c>
      <c r="Z42" s="23" t="str">
        <f>+IF(Y42=C42,"true",IF(ABS(Y42-C42)/C42&lt;0.01,"round","false"))</f>
        <v>false</v>
      </c>
      <c r="AA42" s="23">
        <f>SUM(Q42:V42)</f>
        <v>17.7</v>
      </c>
      <c r="AB42" s="24" t="str">
        <f>+IF(AA42=W42,"true",IF(ABS(AA42-W42)/W42&lt;0.01,"round","false"))</f>
        <v>true</v>
      </c>
      <c r="AC42">
        <f>+Y42-C42</f>
        <v>-0.09999999999999964</v>
      </c>
      <c r="AE42" s="18" t="s">
        <v>30</v>
      </c>
      <c r="AF42">
        <v>0</v>
      </c>
      <c r="AG42">
        <v>2.7</v>
      </c>
      <c r="AH42">
        <v>0</v>
      </c>
      <c r="AI42">
        <v>0</v>
      </c>
      <c r="AJ42">
        <v>0</v>
      </c>
      <c r="AK42" s="42">
        <f t="shared" si="65"/>
        <v>0</v>
      </c>
      <c r="AL42">
        <v>0</v>
      </c>
      <c r="AM42" s="43">
        <f t="shared" si="66"/>
        <v>0</v>
      </c>
      <c r="AN42" s="43">
        <f t="shared" si="67"/>
        <v>0</v>
      </c>
      <c r="AO42">
        <v>1.3</v>
      </c>
      <c r="AP42">
        <v>2</v>
      </c>
      <c r="AQ42">
        <v>-0.021</v>
      </c>
      <c r="AR42">
        <v>0</v>
      </c>
      <c r="AS42">
        <v>0</v>
      </c>
      <c r="AT42">
        <v>2.7</v>
      </c>
      <c r="AU42">
        <v>0</v>
      </c>
      <c r="AV42">
        <v>0</v>
      </c>
      <c r="AW42">
        <v>0</v>
      </c>
      <c r="AX42">
        <v>24.3</v>
      </c>
      <c r="AY42">
        <v>2.7</v>
      </c>
      <c r="AZ42">
        <v>0</v>
      </c>
      <c r="BA42">
        <v>27</v>
      </c>
      <c r="BB42">
        <v>0</v>
      </c>
      <c r="BC42" s="22">
        <f>+AT42+AR42+AL42</f>
        <v>2.7</v>
      </c>
      <c r="BD42" s="23" t="str">
        <f>+IF(BC42=AG42,"true",IF(ABS(BC42-AG42)/AG42&lt;0.01,"round","false"))</f>
        <v>true</v>
      </c>
      <c r="BE42" s="23">
        <f>SUM(AU42:AZ42)</f>
        <v>27</v>
      </c>
      <c r="BF42" s="24" t="str">
        <f>+IF(BE42=BA42,"true",IF(ABS(BE42-BA42)/BA42&lt;0.01,"round","false"))</f>
        <v>true</v>
      </c>
      <c r="BI42" s="18" t="s">
        <v>30</v>
      </c>
      <c r="BJ42">
        <f t="shared" si="68"/>
        <v>0</v>
      </c>
      <c r="BK42">
        <f t="shared" si="68"/>
        <v>1.5999999999999996</v>
      </c>
      <c r="BL42">
        <f t="shared" si="68"/>
        <v>0.4</v>
      </c>
      <c r="BM42">
        <f t="shared" si="68"/>
        <v>0.02</v>
      </c>
      <c r="BN42">
        <f t="shared" si="68"/>
        <v>2.35</v>
      </c>
      <c r="BO42">
        <f t="shared" si="69"/>
        <v>0.004800000000000004</v>
      </c>
      <c r="BP42">
        <f>+H42-AL42</f>
        <v>0.5</v>
      </c>
      <c r="BQ42" s="43">
        <f t="shared" si="70"/>
        <v>0.2127659574468085</v>
      </c>
      <c r="BR42">
        <f t="shared" si="71"/>
        <v>3.8</v>
      </c>
      <c r="BS42">
        <f t="shared" si="71"/>
        <v>-2</v>
      </c>
      <c r="BT42">
        <f t="shared" si="71"/>
        <v>0.182</v>
      </c>
      <c r="BU42">
        <f t="shared" si="71"/>
        <v>0</v>
      </c>
      <c r="BV42">
        <f t="shared" si="71"/>
        <v>0</v>
      </c>
      <c r="BW42">
        <f t="shared" si="71"/>
        <v>1</v>
      </c>
      <c r="BX42">
        <f t="shared" si="71"/>
        <v>0</v>
      </c>
      <c r="BY42">
        <f t="shared" si="71"/>
        <v>0</v>
      </c>
      <c r="BZ42">
        <f t="shared" si="71"/>
        <v>0</v>
      </c>
      <c r="CA42">
        <f t="shared" si="71"/>
        <v>-8.8</v>
      </c>
      <c r="CB42">
        <f t="shared" si="71"/>
        <v>-0.5</v>
      </c>
      <c r="CC42">
        <f t="shared" si="71"/>
        <v>0</v>
      </c>
      <c r="CD42">
        <f t="shared" si="71"/>
        <v>-9.3</v>
      </c>
      <c r="CE42">
        <f t="shared" si="71"/>
        <v>0</v>
      </c>
      <c r="CF42" s="22">
        <f>+BW42+BU42+BP42</f>
        <v>1.5</v>
      </c>
      <c r="CG42" s="23" t="b">
        <f>CF42=BK42</f>
        <v>0</v>
      </c>
      <c r="CH42" s="23">
        <f>SUM(BX42:CC42)</f>
        <v>-9.3</v>
      </c>
      <c r="CI42" s="24" t="b">
        <f>CH42=CD42</f>
        <v>1</v>
      </c>
    </row>
    <row r="43" spans="1:87" ht="15">
      <c r="A43" s="18" t="s">
        <v>31</v>
      </c>
      <c r="B43">
        <v>0</v>
      </c>
      <c r="C43">
        <v>829.8</v>
      </c>
      <c r="D43">
        <v>73.7</v>
      </c>
      <c r="E43">
        <v>0.05</v>
      </c>
      <c r="F43">
        <v>38.29</v>
      </c>
      <c r="G43" s="42">
        <f t="shared" si="62"/>
        <v>1.0976</v>
      </c>
      <c r="H43">
        <v>13</v>
      </c>
      <c r="I43" s="43">
        <f t="shared" si="63"/>
        <v>0.3395142334813267</v>
      </c>
      <c r="J43" s="43">
        <f t="shared" si="64"/>
        <v>0.052000000000000025</v>
      </c>
      <c r="K43">
        <v>82.2</v>
      </c>
      <c r="L43">
        <v>1</v>
      </c>
      <c r="M43">
        <v>0.145</v>
      </c>
      <c r="N43">
        <v>0</v>
      </c>
      <c r="O43">
        <v>0</v>
      </c>
      <c r="P43">
        <v>340.2</v>
      </c>
      <c r="Q43">
        <v>35.9</v>
      </c>
      <c r="R43">
        <v>0</v>
      </c>
      <c r="S43">
        <v>0</v>
      </c>
      <c r="T43">
        <v>211</v>
      </c>
      <c r="U43">
        <v>68.1</v>
      </c>
      <c r="V43">
        <v>0</v>
      </c>
      <c r="W43">
        <v>315</v>
      </c>
      <c r="X43">
        <v>0</v>
      </c>
      <c r="Y43" s="22">
        <f>+P43+N43+H43</f>
        <v>353.2</v>
      </c>
      <c r="Z43" s="23" t="str">
        <f>+IF(Y43=C43,"true",IF(ABS(Y43-C43)/C43&lt;0.01,"round","false"))</f>
        <v>false</v>
      </c>
      <c r="AA43" s="23">
        <f>SUM(Q43:V43)</f>
        <v>315</v>
      </c>
      <c r="AB43" s="24" t="str">
        <f>+IF(AA43=W43,"true",IF(ABS(AA43-W43)/W43&lt;0.01,"round","false"))</f>
        <v>true</v>
      </c>
      <c r="AC43">
        <f>+Y43-C43</f>
        <v>-476.59999999999997</v>
      </c>
      <c r="AE43" s="18" t="s">
        <v>31</v>
      </c>
      <c r="AF43">
        <v>0</v>
      </c>
      <c r="AG43">
        <v>250.3</v>
      </c>
      <c r="AH43">
        <v>0</v>
      </c>
      <c r="AI43">
        <v>-0.02</v>
      </c>
      <c r="AJ43">
        <v>0</v>
      </c>
      <c r="AK43" s="42">
        <f t="shared" si="65"/>
        <v>0</v>
      </c>
      <c r="AL43">
        <v>0</v>
      </c>
      <c r="AM43" s="43">
        <f t="shared" si="66"/>
        <v>0</v>
      </c>
      <c r="AN43" s="43">
        <f t="shared" si="67"/>
        <v>0</v>
      </c>
      <c r="AO43">
        <v>8.7</v>
      </c>
      <c r="AP43">
        <v>7</v>
      </c>
      <c r="AQ43">
        <v>-0.043</v>
      </c>
      <c r="AR43">
        <v>0</v>
      </c>
      <c r="AS43">
        <v>0</v>
      </c>
      <c r="AT43">
        <v>250.3</v>
      </c>
      <c r="AU43">
        <v>38.8</v>
      </c>
      <c r="AV43">
        <v>0</v>
      </c>
      <c r="AW43">
        <v>0</v>
      </c>
      <c r="AX43">
        <v>244.5</v>
      </c>
      <c r="AY43">
        <v>74.2</v>
      </c>
      <c r="AZ43">
        <v>0</v>
      </c>
      <c r="BA43">
        <v>357.5</v>
      </c>
      <c r="BB43">
        <v>0</v>
      </c>
      <c r="BC43" s="22">
        <f>+AT43+AR43+AL43</f>
        <v>250.3</v>
      </c>
      <c r="BD43" s="23" t="str">
        <f>+IF(BC43=AG43,"true",IF(ABS(BC43-AG43)/AG43&lt;0.01,"round","false"))</f>
        <v>true</v>
      </c>
      <c r="BE43" s="23">
        <f>SUM(AU43:AZ43)</f>
        <v>357.5</v>
      </c>
      <c r="BF43" s="24" t="str">
        <f>+IF(BE43=BA43,"true",IF(ABS(BE43-BA43)/BA43&lt;0.01,"round","false"))</f>
        <v>true</v>
      </c>
      <c r="BI43" s="18" t="s">
        <v>31</v>
      </c>
      <c r="BJ43">
        <f t="shared" si="68"/>
        <v>0</v>
      </c>
      <c r="BK43">
        <f t="shared" si="68"/>
        <v>579.5</v>
      </c>
      <c r="BL43">
        <f t="shared" si="68"/>
        <v>73.7</v>
      </c>
      <c r="BM43">
        <f t="shared" si="68"/>
        <v>0.07</v>
      </c>
      <c r="BN43">
        <f t="shared" si="68"/>
        <v>38.29</v>
      </c>
      <c r="BO43">
        <f t="shared" si="69"/>
        <v>1.0976</v>
      </c>
      <c r="BP43">
        <f>+H43-AL43</f>
        <v>13</v>
      </c>
      <c r="BQ43" s="43">
        <f t="shared" si="70"/>
        <v>0.3395142334813267</v>
      </c>
      <c r="BR43">
        <f t="shared" si="71"/>
        <v>73.5</v>
      </c>
      <c r="BS43">
        <f t="shared" si="71"/>
        <v>-6</v>
      </c>
      <c r="BT43">
        <f t="shared" si="71"/>
        <v>0.188</v>
      </c>
      <c r="BU43">
        <f t="shared" si="71"/>
        <v>0</v>
      </c>
      <c r="BV43">
        <f t="shared" si="71"/>
        <v>0</v>
      </c>
      <c r="BW43">
        <f t="shared" si="71"/>
        <v>89.89999999999998</v>
      </c>
      <c r="BX43">
        <f t="shared" si="71"/>
        <v>-2.8999999999999986</v>
      </c>
      <c r="BY43">
        <f t="shared" si="71"/>
        <v>0</v>
      </c>
      <c r="BZ43">
        <f t="shared" si="71"/>
        <v>0</v>
      </c>
      <c r="CA43">
        <f t="shared" si="71"/>
        <v>-33.5</v>
      </c>
      <c r="CB43">
        <f t="shared" si="71"/>
        <v>-6.1000000000000085</v>
      </c>
      <c r="CC43">
        <f t="shared" si="71"/>
        <v>0</v>
      </c>
      <c r="CD43">
        <f t="shared" si="71"/>
        <v>-42.5</v>
      </c>
      <c r="CE43">
        <f t="shared" si="71"/>
        <v>0</v>
      </c>
      <c r="CF43" s="22">
        <f>+BW43+BU43+BP43</f>
        <v>102.89999999999998</v>
      </c>
      <c r="CG43" s="23" t="b">
        <f>CF43=BK43</f>
        <v>0</v>
      </c>
      <c r="CH43" s="23">
        <f>SUM(BX43:CC43)</f>
        <v>-42.50000000000001</v>
      </c>
      <c r="CI43" s="24" t="b">
        <f>CH43=CD43</f>
        <v>1</v>
      </c>
    </row>
    <row r="44" spans="1:87" ht="15">
      <c r="A44" s="18" t="s">
        <v>32</v>
      </c>
      <c r="B44">
        <v>0</v>
      </c>
      <c r="C44">
        <v>79</v>
      </c>
      <c r="D44">
        <v>0.6</v>
      </c>
      <c r="E44">
        <v>0.26</v>
      </c>
      <c r="F44">
        <v>56.55</v>
      </c>
      <c r="G44" s="42">
        <f t="shared" si="62"/>
        <v>0.12079999999999984</v>
      </c>
      <c r="H44">
        <v>8.3</v>
      </c>
      <c r="I44" s="43">
        <f t="shared" si="63"/>
        <v>0.14677276746242265</v>
      </c>
      <c r="J44" s="43">
        <f t="shared" si="64"/>
        <v>0.056000000000000015</v>
      </c>
      <c r="K44">
        <v>80.7</v>
      </c>
      <c r="L44">
        <v>0</v>
      </c>
      <c r="M44">
        <v>0.186</v>
      </c>
      <c r="N44">
        <v>0</v>
      </c>
      <c r="O44">
        <v>0</v>
      </c>
      <c r="P44">
        <v>71.3</v>
      </c>
      <c r="Q44">
        <v>19.3</v>
      </c>
      <c r="R44">
        <v>0</v>
      </c>
      <c r="S44">
        <v>0</v>
      </c>
      <c r="T44">
        <v>98.5</v>
      </c>
      <c r="U44">
        <v>7.5</v>
      </c>
      <c r="V44">
        <v>0</v>
      </c>
      <c r="W44">
        <v>125.2</v>
      </c>
      <c r="X44">
        <v>0</v>
      </c>
      <c r="Y44" s="22">
        <f>+P44+N44+H44</f>
        <v>79.6</v>
      </c>
      <c r="Z44" s="23" t="str">
        <f>+IF(Y44=C44,"true",IF(ABS(Y44-C44)/C44&lt;0.01,"round","false"))</f>
        <v>round</v>
      </c>
      <c r="AA44" s="23">
        <f>SUM(Q44:V44)</f>
        <v>125.3</v>
      </c>
      <c r="AB44" s="24" t="str">
        <f>+IF(AA44=W44,"true",IF(ABS(AA44-W44)/W44&lt;0.01,"round","false"))</f>
        <v>round</v>
      </c>
      <c r="AC44">
        <f>+Y44-C44</f>
        <v>0.5999999999999943</v>
      </c>
      <c r="AE44" s="18" t="s">
        <v>32</v>
      </c>
      <c r="AF44">
        <v>0</v>
      </c>
      <c r="AG44">
        <v>57.2</v>
      </c>
      <c r="AH44">
        <v>0</v>
      </c>
      <c r="AI44">
        <v>0.07</v>
      </c>
      <c r="AJ44">
        <v>2.35</v>
      </c>
      <c r="AK44" s="42">
        <f t="shared" si="65"/>
        <v>0.006799999999999997</v>
      </c>
      <c r="AL44">
        <v>1.1</v>
      </c>
      <c r="AM44" s="43">
        <f t="shared" si="66"/>
        <v>0.46808510638297873</v>
      </c>
      <c r="AN44" s="43">
        <f t="shared" si="67"/>
        <v>0.024000000000000004</v>
      </c>
      <c r="AO44">
        <v>12.1</v>
      </c>
      <c r="AP44">
        <v>2</v>
      </c>
      <c r="AQ44">
        <v>0.001</v>
      </c>
      <c r="AR44">
        <v>0</v>
      </c>
      <c r="AS44">
        <v>0</v>
      </c>
      <c r="AT44">
        <v>56.1</v>
      </c>
      <c r="AU44">
        <v>20.7</v>
      </c>
      <c r="AV44">
        <v>0</v>
      </c>
      <c r="AW44">
        <v>0</v>
      </c>
      <c r="AX44">
        <v>130</v>
      </c>
      <c r="AY44">
        <v>8.4</v>
      </c>
      <c r="AZ44">
        <v>0</v>
      </c>
      <c r="BA44">
        <v>159</v>
      </c>
      <c r="BB44">
        <v>0</v>
      </c>
      <c r="BC44" s="22">
        <f>+AT44+AR44+AL44</f>
        <v>57.2</v>
      </c>
      <c r="BD44" s="23" t="str">
        <f>+IF(BC44=AG44,"true",IF(ABS(BC44-AG44)/AG44&lt;0.01,"round","false"))</f>
        <v>true</v>
      </c>
      <c r="BE44" s="23">
        <f>SUM(AU44:AZ44)</f>
        <v>159.1</v>
      </c>
      <c r="BF44" s="24" t="str">
        <f>+IF(BE44=BA44,"true",IF(ABS(BE44-BA44)/BA44&lt;0.01,"round","false"))</f>
        <v>round</v>
      </c>
      <c r="BI44" s="18" t="s">
        <v>32</v>
      </c>
      <c r="BJ44">
        <f t="shared" si="68"/>
        <v>0</v>
      </c>
      <c r="BK44">
        <f t="shared" si="68"/>
        <v>21.799999999999997</v>
      </c>
      <c r="BL44">
        <f t="shared" si="68"/>
        <v>0.6</v>
      </c>
      <c r="BM44">
        <f t="shared" si="68"/>
        <v>0.19</v>
      </c>
      <c r="BN44">
        <f t="shared" si="68"/>
        <v>54.199999999999996</v>
      </c>
      <c r="BO44">
        <f t="shared" si="69"/>
        <v>0.11399999999999977</v>
      </c>
      <c r="BP44">
        <f>+H44-AL44</f>
        <v>7.200000000000001</v>
      </c>
      <c r="BQ44" s="43">
        <f t="shared" si="70"/>
        <v>0.13284132841328417</v>
      </c>
      <c r="BR44">
        <f t="shared" si="71"/>
        <v>68.60000000000001</v>
      </c>
      <c r="BS44">
        <f t="shared" si="71"/>
        <v>-2</v>
      </c>
      <c r="BT44">
        <f t="shared" si="71"/>
        <v>0.185</v>
      </c>
      <c r="BU44">
        <f t="shared" si="71"/>
        <v>0</v>
      </c>
      <c r="BV44">
        <f t="shared" si="71"/>
        <v>0</v>
      </c>
      <c r="BW44">
        <f t="shared" si="71"/>
        <v>15.199999999999996</v>
      </c>
      <c r="BX44">
        <f t="shared" si="71"/>
        <v>-1.3999999999999986</v>
      </c>
      <c r="BY44">
        <f t="shared" si="71"/>
        <v>0</v>
      </c>
      <c r="BZ44">
        <f t="shared" si="71"/>
        <v>0</v>
      </c>
      <c r="CA44">
        <f t="shared" si="71"/>
        <v>-31.5</v>
      </c>
      <c r="CB44">
        <f t="shared" si="71"/>
        <v>-0.9000000000000004</v>
      </c>
      <c r="CC44">
        <f t="shared" si="71"/>
        <v>0</v>
      </c>
      <c r="CD44">
        <f t="shared" si="71"/>
        <v>-33.8</v>
      </c>
      <c r="CE44">
        <f t="shared" si="71"/>
        <v>0</v>
      </c>
      <c r="CF44" s="22">
        <f>+BW44+BU44+BP44</f>
        <v>22.4</v>
      </c>
      <c r="CG44" s="23" t="b">
        <f>CF44=BK44</f>
        <v>0</v>
      </c>
      <c r="CH44" s="23">
        <f>SUM(BX44:CC44)</f>
        <v>-33.8</v>
      </c>
      <c r="CI44" s="24" t="b">
        <f>CH44=CD44</f>
        <v>1</v>
      </c>
    </row>
    <row r="45" spans="1:87" ht="15.75" thickBot="1">
      <c r="A45" s="18" t="s">
        <v>90</v>
      </c>
      <c r="B45">
        <v>0</v>
      </c>
      <c r="C45">
        <v>432.7</v>
      </c>
      <c r="D45">
        <v>29.7</v>
      </c>
      <c r="E45">
        <v>0.07</v>
      </c>
      <c r="F45">
        <v>1075.75</v>
      </c>
      <c r="G45" s="42">
        <f t="shared" si="62"/>
        <v>2.748800000000001</v>
      </c>
      <c r="H45">
        <v>5.9</v>
      </c>
      <c r="I45" s="43">
        <f t="shared" si="63"/>
        <v>0.005484545665814548</v>
      </c>
      <c r="J45" s="43">
        <f t="shared" si="64"/>
        <v>0</v>
      </c>
      <c r="K45">
        <v>1711.1</v>
      </c>
      <c r="L45">
        <v>0</v>
      </c>
      <c r="M45">
        <v>0.172</v>
      </c>
      <c r="N45">
        <v>0</v>
      </c>
      <c r="O45">
        <v>0</v>
      </c>
      <c r="P45">
        <v>367.6</v>
      </c>
      <c r="Q45">
        <v>0.3</v>
      </c>
      <c r="R45">
        <v>0</v>
      </c>
      <c r="S45">
        <v>0</v>
      </c>
      <c r="T45">
        <v>33</v>
      </c>
      <c r="U45">
        <v>10.5</v>
      </c>
      <c r="V45">
        <v>0</v>
      </c>
      <c r="W45">
        <v>43.8</v>
      </c>
      <c r="X45">
        <v>0</v>
      </c>
      <c r="Y45" s="9">
        <f>+P45+N45+H45</f>
        <v>373.5</v>
      </c>
      <c r="Z45" s="10" t="str">
        <f>+IF(Y45=C45,"true",IF(ABS(Y45-C45)/C45&lt;0.01,"round","false"))</f>
        <v>false</v>
      </c>
      <c r="AA45" s="10">
        <f>SUM(Q45:V45)</f>
        <v>43.8</v>
      </c>
      <c r="AB45" s="21" t="str">
        <f>+IF(AA45=W45,"true",IF(ABS(AA45-W45)/W45&lt;0.01,"round","false"))</f>
        <v>true</v>
      </c>
      <c r="AC45">
        <f>+Y45-C45</f>
        <v>-59.19999999999999</v>
      </c>
      <c r="AE45" s="18" t="s">
        <v>90</v>
      </c>
      <c r="AF45">
        <v>0</v>
      </c>
      <c r="AG45">
        <v>330.4</v>
      </c>
      <c r="AH45">
        <v>0.6</v>
      </c>
      <c r="AI45">
        <v>-0.02</v>
      </c>
      <c r="AJ45">
        <v>506.22</v>
      </c>
      <c r="AK45" s="42">
        <f t="shared" si="65"/>
        <v>15.648000000000001</v>
      </c>
      <c r="AL45">
        <v>2.1</v>
      </c>
      <c r="AM45" s="43">
        <f t="shared" si="66"/>
        <v>0.004148393978902453</v>
      </c>
      <c r="AN45" s="43">
        <f t="shared" si="67"/>
        <v>0.036000000000000004</v>
      </c>
      <c r="AO45">
        <v>906.6</v>
      </c>
      <c r="AP45">
        <v>3</v>
      </c>
      <c r="AQ45">
        <v>-0.013</v>
      </c>
      <c r="AR45">
        <v>0</v>
      </c>
      <c r="AS45">
        <v>0</v>
      </c>
      <c r="AT45">
        <v>328.3</v>
      </c>
      <c r="AU45">
        <v>0.3</v>
      </c>
      <c r="AV45">
        <v>0</v>
      </c>
      <c r="AW45">
        <v>0</v>
      </c>
      <c r="AX45">
        <v>37</v>
      </c>
      <c r="AY45">
        <v>11.4</v>
      </c>
      <c r="AZ45">
        <v>0</v>
      </c>
      <c r="BA45">
        <v>48.8</v>
      </c>
      <c r="BB45">
        <v>0</v>
      </c>
      <c r="BC45" s="9">
        <f>+AT45+AR45+AL45</f>
        <v>330.40000000000003</v>
      </c>
      <c r="BD45" s="10" t="str">
        <f>+IF(BC45=AG45,"true",IF(ABS(BC45-AG45)/AG45&lt;0.01,"round","false"))</f>
        <v>true</v>
      </c>
      <c r="BE45" s="10">
        <f>SUM(AU45:AZ45)</f>
        <v>48.699999999999996</v>
      </c>
      <c r="BF45" s="21" t="str">
        <f>+IF(BE45=BA45,"true",IF(ABS(BE45-BA45)/BA45&lt;0.01,"round","false"))</f>
        <v>round</v>
      </c>
      <c r="BI45" s="18" t="s">
        <v>90</v>
      </c>
      <c r="BJ45">
        <f t="shared" si="68"/>
        <v>0</v>
      </c>
      <c r="BK45">
        <f t="shared" si="68"/>
        <v>102.30000000000001</v>
      </c>
      <c r="BL45">
        <f t="shared" si="68"/>
        <v>29.099999999999998</v>
      </c>
      <c r="BM45">
        <f t="shared" si="68"/>
        <v>0.09000000000000001</v>
      </c>
      <c r="BN45" s="46">
        <f t="shared" si="68"/>
        <v>569.53</v>
      </c>
      <c r="BO45">
        <f t="shared" si="69"/>
        <v>-12.8992</v>
      </c>
      <c r="BP45">
        <f>+H45-AL45</f>
        <v>3.8000000000000003</v>
      </c>
      <c r="BQ45" s="43">
        <f t="shared" si="70"/>
        <v>0.0066721682791073345</v>
      </c>
      <c r="BR45">
        <f t="shared" si="71"/>
        <v>804.4999999999999</v>
      </c>
      <c r="BS45">
        <f t="shared" si="71"/>
        <v>-3</v>
      </c>
      <c r="BT45">
        <f t="shared" si="71"/>
        <v>0.185</v>
      </c>
      <c r="BU45">
        <f t="shared" si="71"/>
        <v>0</v>
      </c>
      <c r="BV45">
        <f t="shared" si="71"/>
        <v>0</v>
      </c>
      <c r="BW45">
        <f t="shared" si="71"/>
        <v>39.30000000000001</v>
      </c>
      <c r="BX45">
        <f t="shared" si="71"/>
        <v>0</v>
      </c>
      <c r="BY45">
        <f t="shared" si="71"/>
        <v>0</v>
      </c>
      <c r="BZ45">
        <f t="shared" si="71"/>
        <v>0</v>
      </c>
      <c r="CA45">
        <f t="shared" si="71"/>
        <v>-4</v>
      </c>
      <c r="CB45">
        <f t="shared" si="71"/>
        <v>-0.9000000000000004</v>
      </c>
      <c r="CC45">
        <f t="shared" si="71"/>
        <v>0</v>
      </c>
      <c r="CD45">
        <f t="shared" si="71"/>
        <v>-5</v>
      </c>
      <c r="CE45">
        <f t="shared" si="71"/>
        <v>0</v>
      </c>
      <c r="CF45" s="9">
        <f>+BW45+BU45+BP45</f>
        <v>43.10000000000001</v>
      </c>
      <c r="CG45" s="10" t="b">
        <f>CF45=BK45</f>
        <v>0</v>
      </c>
      <c r="CH45" s="10">
        <f>SUM(BX45:CC45)</f>
        <v>-4.9</v>
      </c>
      <c r="CI45" s="21" t="b">
        <f>CH45=CD45</f>
        <v>0</v>
      </c>
    </row>
    <row r="46" spans="1:87" ht="15.75" thickBot="1">
      <c r="A46" s="17" t="s">
        <v>34</v>
      </c>
      <c r="B46" s="12">
        <f aca="true" t="shared" si="72" ref="B46:Y46">SUM(B41:B45)</f>
        <v>0</v>
      </c>
      <c r="C46" s="12">
        <f t="shared" si="72"/>
        <v>1520.3</v>
      </c>
      <c r="D46" s="12">
        <f t="shared" si="72"/>
        <v>104.4</v>
      </c>
      <c r="E46" s="12">
        <f t="shared" si="72"/>
        <v>0.4</v>
      </c>
      <c r="F46" s="12">
        <f t="shared" si="72"/>
        <v>1173.25</v>
      </c>
      <c r="G46" s="42">
        <f t="shared" si="62"/>
        <v>3.971999999999998</v>
      </c>
      <c r="H46" s="12">
        <f t="shared" si="72"/>
        <v>31.4</v>
      </c>
      <c r="I46" s="43">
        <f t="shared" si="63"/>
        <v>0.02676326443639463</v>
      </c>
      <c r="J46" s="43">
        <f t="shared" si="64"/>
        <v>0.1280000000000001</v>
      </c>
      <c r="K46" s="12">
        <f t="shared" si="72"/>
        <v>1888.6</v>
      </c>
      <c r="L46" s="12">
        <f t="shared" si="72"/>
        <v>2</v>
      </c>
      <c r="M46" s="12">
        <f t="shared" si="72"/>
        <v>0.8119999999999998</v>
      </c>
      <c r="N46" s="12">
        <f t="shared" si="72"/>
        <v>0</v>
      </c>
      <c r="O46" s="12">
        <f t="shared" si="72"/>
        <v>0</v>
      </c>
      <c r="P46" s="12">
        <f t="shared" si="72"/>
        <v>957.3</v>
      </c>
      <c r="Q46" s="12">
        <f t="shared" si="72"/>
        <v>55.5</v>
      </c>
      <c r="R46" s="12">
        <f t="shared" si="72"/>
        <v>0</v>
      </c>
      <c r="S46" s="12">
        <f t="shared" si="72"/>
        <v>0</v>
      </c>
      <c r="T46" s="12">
        <f t="shared" si="72"/>
        <v>358.3</v>
      </c>
      <c r="U46" s="12">
        <f t="shared" si="72"/>
        <v>88.8</v>
      </c>
      <c r="V46" s="12">
        <f t="shared" si="72"/>
        <v>0</v>
      </c>
      <c r="W46" s="12">
        <f t="shared" si="72"/>
        <v>502.4</v>
      </c>
      <c r="X46" s="33">
        <f t="shared" si="72"/>
        <v>0</v>
      </c>
      <c r="Y46" s="34">
        <f t="shared" si="72"/>
        <v>988.6999999999999</v>
      </c>
      <c r="Z46" s="12"/>
      <c r="AA46" s="12">
        <f>SUM(AA41:AA45)</f>
        <v>502.6</v>
      </c>
      <c r="AB46" s="33"/>
      <c r="AE46" s="17" t="s">
        <v>34</v>
      </c>
      <c r="AF46" s="12">
        <f aca="true" t="shared" si="73" ref="AF46:BC46">SUM(AF41:AF45)</f>
        <v>0</v>
      </c>
      <c r="AG46" s="12">
        <f t="shared" si="73"/>
        <v>766.7</v>
      </c>
      <c r="AH46" s="12">
        <f t="shared" si="73"/>
        <v>0.6</v>
      </c>
      <c r="AI46" s="12">
        <f t="shared" si="73"/>
        <v>0.030000000000000002</v>
      </c>
      <c r="AJ46" s="12">
        <f t="shared" si="73"/>
        <v>508.57000000000005</v>
      </c>
      <c r="AK46" s="42">
        <f t="shared" si="65"/>
        <v>15.654800000000002</v>
      </c>
      <c r="AL46" s="12">
        <f t="shared" si="73"/>
        <v>3.2</v>
      </c>
      <c r="AM46" s="43">
        <f t="shared" si="66"/>
        <v>0.006292152506046365</v>
      </c>
      <c r="AN46" s="43">
        <f t="shared" si="67"/>
        <v>0.06000000000000001</v>
      </c>
      <c r="AO46" s="12">
        <f t="shared" si="73"/>
        <v>929.7</v>
      </c>
      <c r="AP46" s="12">
        <f t="shared" si="73"/>
        <v>25</v>
      </c>
      <c r="AQ46" s="12">
        <f t="shared" si="73"/>
        <v>-0.11199999999999999</v>
      </c>
      <c r="AR46" s="12">
        <f t="shared" si="73"/>
        <v>0</v>
      </c>
      <c r="AS46" s="12">
        <f t="shared" si="73"/>
        <v>0</v>
      </c>
      <c r="AT46" s="12">
        <f t="shared" si="73"/>
        <v>763.5</v>
      </c>
      <c r="AU46" s="12">
        <f t="shared" si="73"/>
        <v>59.8</v>
      </c>
      <c r="AV46" s="12">
        <f t="shared" si="73"/>
        <v>0</v>
      </c>
      <c r="AW46" s="12">
        <f t="shared" si="73"/>
        <v>0</v>
      </c>
      <c r="AX46" s="12">
        <f t="shared" si="73"/>
        <v>435.8</v>
      </c>
      <c r="AY46" s="12">
        <f t="shared" si="73"/>
        <v>97.20000000000002</v>
      </c>
      <c r="AZ46" s="12">
        <f t="shared" si="73"/>
        <v>0</v>
      </c>
      <c r="BA46" s="12">
        <f t="shared" si="73"/>
        <v>592.8</v>
      </c>
      <c r="BB46" s="33">
        <f t="shared" si="73"/>
        <v>0</v>
      </c>
      <c r="BC46" s="34">
        <f t="shared" si="73"/>
        <v>766.7</v>
      </c>
      <c r="BD46" s="12"/>
      <c r="BE46" s="12">
        <f>SUM(BE41:BE45)</f>
        <v>592.8000000000001</v>
      </c>
      <c r="BF46" s="33"/>
      <c r="BI46" s="17" t="s">
        <v>34</v>
      </c>
      <c r="BJ46" s="12">
        <f aca="true" t="shared" si="74" ref="BJ46:CF46">SUM(BJ41:BJ45)</f>
        <v>0</v>
      </c>
      <c r="BK46" s="12">
        <f t="shared" si="74"/>
        <v>753.5999999999999</v>
      </c>
      <c r="BL46" s="12">
        <f t="shared" si="74"/>
        <v>103.8</v>
      </c>
      <c r="BM46" s="12">
        <f t="shared" si="74"/>
        <v>0.37000000000000005</v>
      </c>
      <c r="BN46" s="50">
        <f t="shared" si="74"/>
        <v>664.68</v>
      </c>
      <c r="BO46">
        <f t="shared" si="69"/>
        <v>-11.682800000000002</v>
      </c>
      <c r="BP46" s="12">
        <f t="shared" si="74"/>
        <v>28.2</v>
      </c>
      <c r="BQ46" s="43">
        <f t="shared" si="70"/>
        <v>0.042426430763675756</v>
      </c>
      <c r="BR46" s="12">
        <f t="shared" si="74"/>
        <v>958.8999999999999</v>
      </c>
      <c r="BS46" s="12">
        <f t="shared" si="74"/>
        <v>-23</v>
      </c>
      <c r="BT46" s="12">
        <f t="shared" si="74"/>
        <v>0.9240000000000002</v>
      </c>
      <c r="BU46" s="12">
        <f t="shared" si="74"/>
        <v>0</v>
      </c>
      <c r="BV46" s="12">
        <f t="shared" si="74"/>
        <v>0</v>
      </c>
      <c r="BW46" s="12">
        <f t="shared" si="74"/>
        <v>193.79999999999998</v>
      </c>
      <c r="BX46" s="12">
        <f t="shared" si="74"/>
        <v>-4.299999999999997</v>
      </c>
      <c r="BY46" s="12">
        <f t="shared" si="74"/>
        <v>0</v>
      </c>
      <c r="BZ46" s="12">
        <f t="shared" si="74"/>
        <v>0</v>
      </c>
      <c r="CA46" s="12">
        <f t="shared" si="74"/>
        <v>-77.5</v>
      </c>
      <c r="CB46" s="12">
        <f t="shared" si="74"/>
        <v>-8.40000000000001</v>
      </c>
      <c r="CC46" s="12">
        <f t="shared" si="74"/>
        <v>0</v>
      </c>
      <c r="CD46" s="12">
        <f t="shared" si="74"/>
        <v>-90.4</v>
      </c>
      <c r="CE46" s="33">
        <f t="shared" si="74"/>
        <v>0</v>
      </c>
      <c r="CF46" s="34">
        <f t="shared" si="74"/>
        <v>222</v>
      </c>
      <c r="CG46" s="12"/>
      <c r="CH46" s="12">
        <f>SUM(CH41:CH45)</f>
        <v>-90.20000000000002</v>
      </c>
      <c r="CI46" s="33"/>
    </row>
    <row r="50" spans="1:28" ht="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15">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row>
    <row r="52" spans="1:28" ht="15">
      <c r="A52" s="35"/>
      <c r="B52" s="36"/>
      <c r="C52" s="36"/>
      <c r="D52" s="35"/>
      <c r="E52" s="35"/>
      <c r="F52" s="36"/>
      <c r="G52" s="36"/>
      <c r="H52" s="36"/>
      <c r="I52" s="36"/>
      <c r="J52" s="36"/>
      <c r="K52" s="36"/>
      <c r="L52" s="36"/>
      <c r="M52" s="36"/>
      <c r="N52" s="36"/>
      <c r="O52" s="36"/>
      <c r="P52" s="36"/>
      <c r="Q52" s="36"/>
      <c r="R52" s="36"/>
      <c r="S52" s="36"/>
      <c r="T52" s="36"/>
      <c r="U52" s="36"/>
      <c r="V52" s="36"/>
      <c r="W52" s="36"/>
      <c r="X52" s="36"/>
      <c r="Y52" s="36"/>
      <c r="Z52" s="36"/>
      <c r="AA52" s="36"/>
      <c r="AB52" s="36"/>
    </row>
    <row r="53" spans="1:28" ht="1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1:28" ht="1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ht="1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row>
    <row r="56" spans="1:28" ht="1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row>
    <row r="57" spans="1:28" ht="1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ht="1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ht="1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28" ht="1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R110"/>
  <sheetViews>
    <sheetView workbookViewId="0" topLeftCell="A1">
      <selection activeCell="A1" sqref="A1"/>
    </sheetView>
  </sheetViews>
  <sheetFormatPr defaultColWidth="9.140625" defaultRowHeight="15"/>
  <cols>
    <col min="1" max="1" width="19.00390625" style="0" customWidth="1"/>
    <col min="6" max="6" width="10.28125" style="0" customWidth="1"/>
    <col min="8" max="8" width="10.140625" style="0" customWidth="1"/>
  </cols>
  <sheetData>
    <row r="1" spans="1:44" ht="15">
      <c r="A1" s="35" t="s">
        <v>89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row>
    <row r="2" spans="1:44" ht="15">
      <c r="A2" s="35" t="s">
        <v>29</v>
      </c>
      <c r="B2" s="35">
        <v>0</v>
      </c>
      <c r="C2" s="35">
        <v>0.5</v>
      </c>
      <c r="D2" s="35">
        <v>0</v>
      </c>
      <c r="E2" s="35">
        <v>0</v>
      </c>
      <c r="F2" s="35">
        <v>0</v>
      </c>
      <c r="G2" s="35">
        <v>0</v>
      </c>
      <c r="H2" s="35">
        <v>0.5</v>
      </c>
      <c r="I2" s="35">
        <v>8</v>
      </c>
      <c r="J2" s="35">
        <v>0.017</v>
      </c>
      <c r="K2" s="35">
        <v>0</v>
      </c>
      <c r="L2" s="35">
        <v>0</v>
      </c>
      <c r="M2" s="35">
        <v>0.5</v>
      </c>
      <c r="N2" s="35">
        <v>0</v>
      </c>
      <c r="O2" s="35">
        <v>0</v>
      </c>
      <c r="P2" s="35">
        <v>0</v>
      </c>
      <c r="Q2" s="35">
        <v>0</v>
      </c>
      <c r="R2" s="35">
        <v>0</v>
      </c>
      <c r="S2" s="35">
        <v>0</v>
      </c>
      <c r="T2" s="35">
        <v>0</v>
      </c>
      <c r="U2" s="35">
        <v>0</v>
      </c>
      <c r="V2" s="35"/>
      <c r="W2" s="35"/>
      <c r="X2" s="35"/>
      <c r="Y2" s="35"/>
      <c r="Z2" s="35"/>
      <c r="AA2" s="35"/>
      <c r="AB2" s="35"/>
      <c r="AC2" s="35"/>
      <c r="AD2" s="35"/>
      <c r="AE2" s="35"/>
      <c r="AF2" s="35"/>
      <c r="AG2" s="35"/>
      <c r="AH2" s="35"/>
      <c r="AI2" s="35"/>
      <c r="AJ2" s="35"/>
      <c r="AK2" s="35"/>
      <c r="AL2" s="35"/>
      <c r="AM2" s="35"/>
      <c r="AN2" s="35"/>
      <c r="AO2" s="35"/>
      <c r="AP2" s="35"/>
      <c r="AQ2" s="35"/>
      <c r="AR2" s="35"/>
    </row>
    <row r="3" spans="1:44" ht="15">
      <c r="A3" s="35" t="s">
        <v>30</v>
      </c>
      <c r="B3" s="35">
        <v>0</v>
      </c>
      <c r="C3" s="35">
        <v>0</v>
      </c>
      <c r="D3" s="35">
        <v>0</v>
      </c>
      <c r="E3" s="35">
        <v>0.05</v>
      </c>
      <c r="F3" s="35">
        <v>0</v>
      </c>
      <c r="G3" s="35">
        <v>0</v>
      </c>
      <c r="H3" s="35">
        <v>0.8</v>
      </c>
      <c r="I3" s="35">
        <v>2</v>
      </c>
      <c r="J3" s="35">
        <v>0.018</v>
      </c>
      <c r="K3" s="35">
        <v>0</v>
      </c>
      <c r="L3" s="35">
        <v>0</v>
      </c>
      <c r="M3" s="35">
        <v>0</v>
      </c>
      <c r="N3" s="35">
        <v>0</v>
      </c>
      <c r="O3" s="35">
        <v>0</v>
      </c>
      <c r="P3" s="35">
        <v>0</v>
      </c>
      <c r="Q3" s="35">
        <v>0.1</v>
      </c>
      <c r="R3" s="35">
        <v>0</v>
      </c>
      <c r="S3" s="35">
        <v>0</v>
      </c>
      <c r="T3" s="35">
        <v>0.1</v>
      </c>
      <c r="U3" s="35">
        <v>0</v>
      </c>
      <c r="V3" s="35"/>
      <c r="W3" s="35"/>
      <c r="X3" s="35"/>
      <c r="Y3" s="35"/>
      <c r="Z3" s="35"/>
      <c r="AA3" s="35"/>
      <c r="AB3" s="35"/>
      <c r="AC3" s="35"/>
      <c r="AD3" s="35"/>
      <c r="AE3" s="35"/>
      <c r="AF3" s="35"/>
      <c r="AG3" s="35"/>
      <c r="AH3" s="35"/>
      <c r="AI3" s="35"/>
      <c r="AJ3" s="35"/>
      <c r="AK3" s="35"/>
      <c r="AL3" s="35"/>
      <c r="AM3" s="35"/>
      <c r="AN3" s="35"/>
      <c r="AO3" s="35"/>
      <c r="AP3" s="35"/>
      <c r="AQ3" s="35"/>
      <c r="AR3" s="35"/>
    </row>
    <row r="4" spans="1:44" ht="15">
      <c r="A4" s="35" t="s">
        <v>31</v>
      </c>
      <c r="B4" s="35">
        <v>0</v>
      </c>
      <c r="C4" s="35">
        <v>0.8</v>
      </c>
      <c r="D4" s="35">
        <v>0</v>
      </c>
      <c r="E4" s="35">
        <v>0.2</v>
      </c>
      <c r="F4" s="35">
        <v>0.12</v>
      </c>
      <c r="G4" s="35">
        <v>0.04</v>
      </c>
      <c r="H4" s="35">
        <v>5.7</v>
      </c>
      <c r="I4" s="35">
        <v>6</v>
      </c>
      <c r="J4" s="35">
        <v>0.017</v>
      </c>
      <c r="K4" s="35">
        <v>0</v>
      </c>
      <c r="L4" s="35">
        <v>0</v>
      </c>
      <c r="M4" s="35">
        <v>0.8</v>
      </c>
      <c r="N4" s="35">
        <v>0.1</v>
      </c>
      <c r="O4" s="35">
        <v>0</v>
      </c>
      <c r="P4" s="35">
        <v>0</v>
      </c>
      <c r="Q4" s="35">
        <v>0.8</v>
      </c>
      <c r="R4" s="35">
        <v>0.2</v>
      </c>
      <c r="S4" s="35">
        <v>0</v>
      </c>
      <c r="T4" s="35">
        <v>1.2</v>
      </c>
      <c r="U4" s="35">
        <v>0</v>
      </c>
      <c r="V4" s="35"/>
      <c r="W4" s="35"/>
      <c r="X4" s="35"/>
      <c r="Y4" s="35"/>
      <c r="Z4" s="35"/>
      <c r="AA4" s="35"/>
      <c r="AB4" s="35"/>
      <c r="AC4" s="35"/>
      <c r="AD4" s="35"/>
      <c r="AE4" s="35"/>
      <c r="AF4" s="35"/>
      <c r="AG4" s="35"/>
      <c r="AH4" s="35"/>
      <c r="AI4" s="35"/>
      <c r="AJ4" s="35"/>
      <c r="AK4" s="35"/>
      <c r="AL4" s="35"/>
      <c r="AM4" s="35"/>
      <c r="AN4" s="35"/>
      <c r="AO4" s="35"/>
      <c r="AP4" s="35"/>
      <c r="AQ4" s="35"/>
      <c r="AR4" s="35"/>
    </row>
    <row r="5" spans="1:44" ht="15">
      <c r="A5" s="35" t="s">
        <v>32</v>
      </c>
      <c r="B5" s="35">
        <v>0</v>
      </c>
      <c r="C5" s="35">
        <v>0.2</v>
      </c>
      <c r="D5" s="35">
        <v>0</v>
      </c>
      <c r="E5" s="35">
        <v>0.62</v>
      </c>
      <c r="F5" s="35">
        <v>0.26</v>
      </c>
      <c r="G5" s="35">
        <v>0.05</v>
      </c>
      <c r="H5" s="35">
        <v>5.5</v>
      </c>
      <c r="I5" s="35">
        <v>1</v>
      </c>
      <c r="J5" s="35">
        <v>0.019</v>
      </c>
      <c r="K5" s="35">
        <v>0</v>
      </c>
      <c r="L5" s="35">
        <v>0</v>
      </c>
      <c r="M5" s="35">
        <v>0.2</v>
      </c>
      <c r="N5" s="35">
        <v>0.1</v>
      </c>
      <c r="O5" s="35">
        <v>0</v>
      </c>
      <c r="P5" s="35">
        <v>0</v>
      </c>
      <c r="Q5" s="35">
        <v>0.4</v>
      </c>
      <c r="R5" s="35">
        <v>0</v>
      </c>
      <c r="S5" s="35">
        <v>0</v>
      </c>
      <c r="T5" s="35">
        <v>0.5</v>
      </c>
      <c r="U5" s="35">
        <v>0</v>
      </c>
      <c r="V5" s="35"/>
      <c r="W5" s="35"/>
      <c r="X5" s="35"/>
      <c r="Y5" s="35"/>
      <c r="Z5" s="35"/>
      <c r="AA5" s="35"/>
      <c r="AB5" s="35"/>
      <c r="AC5" s="35"/>
      <c r="AD5" s="35"/>
      <c r="AE5" s="35"/>
      <c r="AF5" s="35"/>
      <c r="AG5" s="35"/>
      <c r="AH5" s="35"/>
      <c r="AI5" s="35"/>
      <c r="AJ5" s="35"/>
      <c r="AK5" s="35"/>
      <c r="AL5" s="35"/>
      <c r="AM5" s="35"/>
      <c r="AN5" s="35"/>
      <c r="AO5" s="35"/>
      <c r="AP5" s="35"/>
      <c r="AQ5" s="35"/>
      <c r="AR5" s="35"/>
    </row>
    <row r="6" spans="1:44" ht="15">
      <c r="A6" s="35" t="s">
        <v>33</v>
      </c>
      <c r="B6" s="35">
        <v>0</v>
      </c>
      <c r="C6" s="35">
        <v>3.2</v>
      </c>
      <c r="D6" s="35">
        <v>0</v>
      </c>
      <c r="E6" s="35">
        <v>0.24</v>
      </c>
      <c r="F6" s="35">
        <v>0.06</v>
      </c>
      <c r="G6" s="35">
        <v>0.01</v>
      </c>
      <c r="H6" s="35">
        <v>104.4</v>
      </c>
      <c r="I6" s="35">
        <v>3</v>
      </c>
      <c r="J6" s="35">
        <v>0.019</v>
      </c>
      <c r="K6" s="35">
        <v>0</v>
      </c>
      <c r="L6" s="35">
        <v>0</v>
      </c>
      <c r="M6" s="35">
        <v>3.2</v>
      </c>
      <c r="N6" s="35">
        <v>0</v>
      </c>
      <c r="O6" s="35">
        <v>0</v>
      </c>
      <c r="P6" s="35">
        <v>0</v>
      </c>
      <c r="Q6" s="35">
        <v>0.5</v>
      </c>
      <c r="R6" s="35">
        <v>0.1</v>
      </c>
      <c r="S6" s="35">
        <v>0</v>
      </c>
      <c r="T6" s="35">
        <v>0.6</v>
      </c>
      <c r="U6" s="35">
        <v>0</v>
      </c>
      <c r="X6" s="35"/>
      <c r="Y6" s="35"/>
      <c r="Z6" s="35"/>
      <c r="AA6" s="35"/>
      <c r="AB6" s="35"/>
      <c r="AC6" s="35"/>
      <c r="AD6" s="35"/>
      <c r="AE6" s="35"/>
      <c r="AF6" s="35"/>
      <c r="AG6" s="35"/>
      <c r="AH6" s="35"/>
      <c r="AI6" s="35"/>
      <c r="AJ6" s="35"/>
      <c r="AK6" s="35"/>
      <c r="AL6" s="35"/>
      <c r="AM6" s="35"/>
      <c r="AN6" s="35"/>
      <c r="AO6" s="35"/>
      <c r="AP6" s="35"/>
      <c r="AQ6" s="35"/>
      <c r="AR6" s="35"/>
    </row>
    <row r="7" spans="1:44" ht="1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row>
    <row r="8" spans="1:44" ht="1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row>
    <row r="9" spans="1:44" ht="1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row>
    <row r="10" spans="1:44" ht="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row>
    <row r="11" spans="1:44" ht="15">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5"/>
      <c r="AC11" s="35"/>
      <c r="AD11" s="35"/>
      <c r="AE11" s="35"/>
      <c r="AF11" s="35"/>
      <c r="AG11" s="35"/>
      <c r="AH11" s="35"/>
      <c r="AI11" s="35"/>
      <c r="AJ11" s="35"/>
      <c r="AK11" s="35"/>
      <c r="AL11" s="35"/>
      <c r="AM11" s="35"/>
      <c r="AN11" s="35"/>
      <c r="AO11" s="35"/>
      <c r="AP11" s="35"/>
      <c r="AQ11" s="35"/>
      <c r="AR11" s="35"/>
    </row>
    <row r="12" spans="1:44" ht="15">
      <c r="A12" s="35"/>
      <c r="B12" s="36"/>
      <c r="C12" s="36"/>
      <c r="D12" s="35"/>
      <c r="E12" s="35"/>
      <c r="F12" s="36"/>
      <c r="G12" s="36"/>
      <c r="H12" s="36"/>
      <c r="I12" s="36"/>
      <c r="J12" s="36"/>
      <c r="K12" s="36"/>
      <c r="L12" s="36"/>
      <c r="M12" s="36"/>
      <c r="N12" s="36"/>
      <c r="O12" s="36"/>
      <c r="P12" s="36"/>
      <c r="Q12" s="36"/>
      <c r="R12" s="36"/>
      <c r="S12" s="36"/>
      <c r="T12" s="36"/>
      <c r="U12" s="36"/>
      <c r="V12" s="36"/>
      <c r="W12" s="36"/>
      <c r="X12" s="36"/>
      <c r="Y12" s="36"/>
      <c r="Z12" s="36"/>
      <c r="AA12" s="36"/>
      <c r="AB12" s="35"/>
      <c r="AC12" s="35"/>
      <c r="AD12" s="35"/>
      <c r="AE12" s="35"/>
      <c r="AF12" s="35"/>
      <c r="AG12" s="35"/>
      <c r="AH12" s="35"/>
      <c r="AI12" s="35"/>
      <c r="AJ12" s="35"/>
      <c r="AK12" s="35"/>
      <c r="AL12" s="35"/>
      <c r="AM12" s="35"/>
      <c r="AN12" s="35"/>
      <c r="AO12" s="35"/>
      <c r="AP12" s="35"/>
      <c r="AQ12" s="35"/>
      <c r="AR12" s="35"/>
    </row>
    <row r="13" spans="1:44" ht="1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row>
    <row r="14" spans="1:44" ht="1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row>
    <row r="15" spans="1:44" ht="1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row>
    <row r="16" spans="1:44" ht="1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row>
    <row r="17" spans="1:44" ht="1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row>
    <row r="18" spans="1:44" ht="1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row>
    <row r="19" spans="1:44" ht="1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row>
    <row r="22" ht="15">
      <c r="A22" t="s">
        <v>92</v>
      </c>
    </row>
    <row r="23" spans="1:21" ht="15">
      <c r="A23" t="s">
        <v>29</v>
      </c>
      <c r="B23">
        <v>0</v>
      </c>
      <c r="C23">
        <v>5.3</v>
      </c>
      <c r="D23">
        <v>0.2</v>
      </c>
      <c r="E23">
        <v>0</v>
      </c>
      <c r="F23">
        <v>0.22</v>
      </c>
      <c r="G23">
        <v>0.8</v>
      </c>
      <c r="H23">
        <v>8.8</v>
      </c>
      <c r="I23">
        <v>1</v>
      </c>
      <c r="J23">
        <v>0.17</v>
      </c>
      <c r="K23">
        <v>0</v>
      </c>
      <c r="L23">
        <v>0</v>
      </c>
      <c r="M23">
        <v>5.3</v>
      </c>
      <c r="N23">
        <v>0</v>
      </c>
      <c r="O23">
        <v>0</v>
      </c>
      <c r="P23">
        <v>0</v>
      </c>
      <c r="Q23">
        <v>0</v>
      </c>
      <c r="R23">
        <v>0</v>
      </c>
      <c r="S23">
        <v>0</v>
      </c>
      <c r="T23">
        <v>0</v>
      </c>
      <c r="U23">
        <v>0</v>
      </c>
    </row>
    <row r="24" spans="1:21" ht="15">
      <c r="A24" t="s">
        <v>30</v>
      </c>
      <c r="B24">
        <v>0</v>
      </c>
      <c r="C24">
        <v>0.2</v>
      </c>
      <c r="D24">
        <v>2.4</v>
      </c>
      <c r="E24">
        <v>0.1</v>
      </c>
      <c r="F24">
        <v>1.71</v>
      </c>
      <c r="G24">
        <v>0.1</v>
      </c>
      <c r="H24">
        <v>4.7</v>
      </c>
      <c r="I24">
        <v>0</v>
      </c>
      <c r="J24">
        <v>0.18</v>
      </c>
      <c r="K24">
        <v>0</v>
      </c>
      <c r="L24">
        <v>0</v>
      </c>
      <c r="M24">
        <v>0.1</v>
      </c>
      <c r="N24">
        <v>0</v>
      </c>
      <c r="O24">
        <v>0</v>
      </c>
      <c r="P24">
        <v>0</v>
      </c>
      <c r="Q24">
        <v>0.5</v>
      </c>
      <c r="R24">
        <v>0.1</v>
      </c>
      <c r="S24">
        <v>0</v>
      </c>
      <c r="T24">
        <v>0.5</v>
      </c>
      <c r="U24">
        <v>0</v>
      </c>
    </row>
    <row r="25" spans="1:21" ht="15">
      <c r="A25" t="s">
        <v>31</v>
      </c>
      <c r="B25">
        <v>0</v>
      </c>
      <c r="C25">
        <v>32.8</v>
      </c>
      <c r="D25">
        <v>89.7</v>
      </c>
      <c r="E25">
        <v>0.38</v>
      </c>
      <c r="F25">
        <v>37.84</v>
      </c>
      <c r="G25">
        <v>2.3</v>
      </c>
      <c r="H25">
        <v>85.9</v>
      </c>
      <c r="I25">
        <v>1</v>
      </c>
      <c r="J25">
        <v>0.17</v>
      </c>
      <c r="K25">
        <v>0</v>
      </c>
      <c r="L25">
        <v>0</v>
      </c>
      <c r="M25">
        <v>9</v>
      </c>
      <c r="N25">
        <v>0.8</v>
      </c>
      <c r="O25">
        <v>0</v>
      </c>
      <c r="P25">
        <v>0</v>
      </c>
      <c r="Q25">
        <v>5.1</v>
      </c>
      <c r="R25">
        <v>1.6</v>
      </c>
      <c r="S25">
        <v>0</v>
      </c>
      <c r="T25">
        <v>7.6</v>
      </c>
      <c r="U25">
        <v>0</v>
      </c>
    </row>
    <row r="26" spans="1:21" ht="15">
      <c r="A26" t="s">
        <v>32</v>
      </c>
      <c r="B26">
        <v>0</v>
      </c>
      <c r="C26">
        <v>4.7</v>
      </c>
      <c r="D26">
        <v>4.5</v>
      </c>
      <c r="E26">
        <v>1.06</v>
      </c>
      <c r="F26">
        <v>38.29</v>
      </c>
      <c r="G26">
        <v>1.3</v>
      </c>
      <c r="H26">
        <v>77.4</v>
      </c>
      <c r="I26">
        <v>0</v>
      </c>
      <c r="J26">
        <v>0.18</v>
      </c>
      <c r="K26">
        <v>0</v>
      </c>
      <c r="L26">
        <v>0</v>
      </c>
      <c r="M26">
        <v>1.9</v>
      </c>
      <c r="N26">
        <v>0.5</v>
      </c>
      <c r="O26">
        <v>0</v>
      </c>
      <c r="P26">
        <v>0</v>
      </c>
      <c r="Q26">
        <v>2.6</v>
      </c>
      <c r="R26">
        <v>0.2</v>
      </c>
      <c r="S26">
        <v>0</v>
      </c>
      <c r="T26">
        <v>3.2</v>
      </c>
      <c r="U26">
        <v>0</v>
      </c>
    </row>
    <row r="27" spans="1:21" ht="15">
      <c r="A27" t="s">
        <v>33</v>
      </c>
      <c r="B27">
        <v>0</v>
      </c>
      <c r="C27">
        <v>39.4</v>
      </c>
      <c r="D27">
        <v>69.9</v>
      </c>
      <c r="E27">
        <v>0.44</v>
      </c>
      <c r="F27">
        <v>799.39</v>
      </c>
      <c r="G27">
        <v>1.6</v>
      </c>
      <c r="H27">
        <v>1619.5</v>
      </c>
      <c r="I27">
        <v>0</v>
      </c>
      <c r="J27">
        <v>0.18</v>
      </c>
      <c r="K27">
        <v>0</v>
      </c>
      <c r="L27">
        <v>0</v>
      </c>
      <c r="M27">
        <v>22.8</v>
      </c>
      <c r="N27">
        <v>0</v>
      </c>
      <c r="O27">
        <v>0</v>
      </c>
      <c r="P27">
        <v>0</v>
      </c>
      <c r="Q27">
        <v>1.9</v>
      </c>
      <c r="R27">
        <v>0.6</v>
      </c>
      <c r="S27">
        <v>0</v>
      </c>
      <c r="T27">
        <v>2.6</v>
      </c>
      <c r="U27">
        <v>0</v>
      </c>
    </row>
    <row r="30" ht="15">
      <c r="A30" t="s">
        <v>93</v>
      </c>
    </row>
    <row r="31" spans="1:21" ht="15">
      <c r="A31" t="s">
        <v>29</v>
      </c>
      <c r="B31">
        <v>0</v>
      </c>
      <c r="C31">
        <v>3.7</v>
      </c>
      <c r="D31">
        <v>0.2</v>
      </c>
      <c r="E31">
        <v>0</v>
      </c>
      <c r="F31">
        <v>0.22</v>
      </c>
      <c r="G31">
        <v>0.5</v>
      </c>
      <c r="H31">
        <v>8.1</v>
      </c>
      <c r="I31">
        <v>1</v>
      </c>
      <c r="J31">
        <v>0.14</v>
      </c>
      <c r="K31">
        <v>0</v>
      </c>
      <c r="L31">
        <v>0</v>
      </c>
      <c r="M31">
        <v>3.6</v>
      </c>
      <c r="N31">
        <v>0</v>
      </c>
      <c r="O31">
        <v>0</v>
      </c>
      <c r="P31">
        <v>0</v>
      </c>
      <c r="Q31">
        <v>0</v>
      </c>
      <c r="R31">
        <v>0</v>
      </c>
      <c r="S31">
        <v>0</v>
      </c>
      <c r="T31">
        <v>0</v>
      </c>
      <c r="U31">
        <v>0</v>
      </c>
    </row>
    <row r="32" spans="1:21" ht="15">
      <c r="A32" t="s">
        <v>30</v>
      </c>
      <c r="B32">
        <v>0</v>
      </c>
      <c r="C32">
        <v>0.3</v>
      </c>
      <c r="D32">
        <v>7.1</v>
      </c>
      <c r="E32">
        <v>0.1</v>
      </c>
      <c r="F32">
        <v>1.61</v>
      </c>
      <c r="G32">
        <v>0.1</v>
      </c>
      <c r="H32">
        <v>4.3</v>
      </c>
      <c r="I32">
        <v>0</v>
      </c>
      <c r="J32">
        <v>0.14</v>
      </c>
      <c r="K32">
        <v>0</v>
      </c>
      <c r="L32">
        <v>0</v>
      </c>
      <c r="M32">
        <v>0.1</v>
      </c>
      <c r="N32">
        <v>0</v>
      </c>
      <c r="O32">
        <v>0</v>
      </c>
      <c r="P32">
        <v>0</v>
      </c>
      <c r="Q32">
        <v>0.3</v>
      </c>
      <c r="R32">
        <v>0</v>
      </c>
      <c r="S32">
        <v>0</v>
      </c>
      <c r="T32">
        <v>0.4</v>
      </c>
      <c r="U32">
        <v>0</v>
      </c>
    </row>
    <row r="33" spans="1:21" ht="15">
      <c r="A33" t="s">
        <v>31</v>
      </c>
      <c r="B33">
        <v>0</v>
      </c>
      <c r="C33">
        <v>23.4</v>
      </c>
      <c r="D33">
        <v>14.6</v>
      </c>
      <c r="E33">
        <v>0.38</v>
      </c>
      <c r="F33">
        <v>22.69</v>
      </c>
      <c r="G33">
        <v>1.6</v>
      </c>
      <c r="H33">
        <v>59.6</v>
      </c>
      <c r="I33">
        <v>1</v>
      </c>
      <c r="J33">
        <v>0.14</v>
      </c>
      <c r="K33">
        <v>0</v>
      </c>
      <c r="L33">
        <v>0</v>
      </c>
      <c r="M33">
        <v>6</v>
      </c>
      <c r="N33">
        <v>0.6</v>
      </c>
      <c r="O33">
        <v>0</v>
      </c>
      <c r="P33">
        <v>0</v>
      </c>
      <c r="Q33">
        <v>3.6</v>
      </c>
      <c r="R33">
        <v>1.1</v>
      </c>
      <c r="S33">
        <v>0</v>
      </c>
      <c r="T33">
        <v>5.3</v>
      </c>
      <c r="U33">
        <v>0</v>
      </c>
    </row>
    <row r="34" spans="1:21" ht="15">
      <c r="A34" t="s">
        <v>32</v>
      </c>
      <c r="B34">
        <v>0</v>
      </c>
      <c r="C34">
        <v>3</v>
      </c>
      <c r="D34">
        <v>5.9</v>
      </c>
      <c r="E34">
        <v>1.05</v>
      </c>
      <c r="F34">
        <v>35.38</v>
      </c>
      <c r="G34">
        <v>0.9</v>
      </c>
      <c r="H34">
        <v>69.3</v>
      </c>
      <c r="I34">
        <v>0</v>
      </c>
      <c r="J34">
        <v>0.15</v>
      </c>
      <c r="K34">
        <v>0</v>
      </c>
      <c r="L34">
        <v>0</v>
      </c>
      <c r="M34">
        <v>1.3</v>
      </c>
      <c r="N34">
        <v>0.3</v>
      </c>
      <c r="O34">
        <v>0</v>
      </c>
      <c r="P34">
        <v>0</v>
      </c>
      <c r="Q34">
        <v>1.8</v>
      </c>
      <c r="R34">
        <v>0.1</v>
      </c>
      <c r="S34">
        <v>0</v>
      </c>
      <c r="T34">
        <v>2.3</v>
      </c>
      <c r="U34">
        <v>0</v>
      </c>
    </row>
    <row r="35" spans="1:21" ht="15">
      <c r="A35" t="s">
        <v>33</v>
      </c>
      <c r="B35">
        <v>0</v>
      </c>
      <c r="C35">
        <v>35.8</v>
      </c>
      <c r="D35">
        <v>121.1</v>
      </c>
      <c r="E35">
        <v>0.43</v>
      </c>
      <c r="F35">
        <v>764.69</v>
      </c>
      <c r="G35">
        <v>1.2</v>
      </c>
      <c r="H35">
        <v>1462.5</v>
      </c>
      <c r="I35">
        <v>0</v>
      </c>
      <c r="J35">
        <v>0.15</v>
      </c>
      <c r="K35">
        <v>0</v>
      </c>
      <c r="L35">
        <v>0</v>
      </c>
      <c r="M35">
        <v>16.3</v>
      </c>
      <c r="N35">
        <v>0</v>
      </c>
      <c r="O35">
        <v>0</v>
      </c>
      <c r="P35">
        <v>0</v>
      </c>
      <c r="Q35">
        <v>1.4</v>
      </c>
      <c r="R35">
        <v>0.5</v>
      </c>
      <c r="S35">
        <v>0</v>
      </c>
      <c r="T35">
        <v>1.9</v>
      </c>
      <c r="U35">
        <v>0</v>
      </c>
    </row>
    <row r="37" ht="15">
      <c r="A37" t="s">
        <v>91</v>
      </c>
    </row>
    <row r="38" spans="1:21" ht="15">
      <c r="A38" t="s">
        <v>29</v>
      </c>
      <c r="B38">
        <v>0</v>
      </c>
      <c r="C38">
        <v>243.7</v>
      </c>
      <c r="D38">
        <v>0.5</v>
      </c>
      <c r="E38">
        <v>0</v>
      </c>
      <c r="F38">
        <v>52.78</v>
      </c>
      <c r="G38">
        <v>4.5</v>
      </c>
      <c r="H38">
        <v>92.9</v>
      </c>
      <c r="I38">
        <v>0</v>
      </c>
      <c r="J38">
        <v>0.34</v>
      </c>
      <c r="K38">
        <v>0</v>
      </c>
      <c r="L38">
        <v>0</v>
      </c>
      <c r="M38">
        <v>26.8</v>
      </c>
      <c r="N38">
        <v>0</v>
      </c>
      <c r="O38">
        <v>0</v>
      </c>
      <c r="P38">
        <v>0</v>
      </c>
      <c r="Q38">
        <v>0</v>
      </c>
      <c r="R38">
        <v>0.1</v>
      </c>
      <c r="S38">
        <v>0</v>
      </c>
      <c r="T38">
        <v>0.1</v>
      </c>
      <c r="U38">
        <v>0</v>
      </c>
    </row>
    <row r="39" spans="1:21" ht="15">
      <c r="A39" t="s">
        <v>30</v>
      </c>
      <c r="B39">
        <v>0</v>
      </c>
      <c r="C39">
        <v>1.2</v>
      </c>
      <c r="D39">
        <v>4.1</v>
      </c>
      <c r="E39">
        <v>0.14</v>
      </c>
      <c r="F39">
        <v>2.27</v>
      </c>
      <c r="G39">
        <v>0.5</v>
      </c>
      <c r="H39">
        <v>6.8</v>
      </c>
      <c r="I39">
        <v>0</v>
      </c>
      <c r="J39">
        <v>0.35</v>
      </c>
      <c r="K39">
        <v>0</v>
      </c>
      <c r="L39">
        <v>0</v>
      </c>
      <c r="M39">
        <v>0.5</v>
      </c>
      <c r="N39">
        <v>0</v>
      </c>
      <c r="O39">
        <v>0</v>
      </c>
      <c r="P39">
        <v>0</v>
      </c>
      <c r="Q39">
        <v>1.8</v>
      </c>
      <c r="R39">
        <v>0.2</v>
      </c>
      <c r="S39">
        <v>0</v>
      </c>
      <c r="T39">
        <v>1.9</v>
      </c>
      <c r="U39">
        <v>0</v>
      </c>
    </row>
    <row r="40" spans="1:21" ht="15">
      <c r="A40" t="s">
        <v>31</v>
      </c>
      <c r="B40">
        <v>0</v>
      </c>
      <c r="C40">
        <v>311.9</v>
      </c>
      <c r="D40">
        <v>19.5</v>
      </c>
      <c r="E40">
        <v>0.57</v>
      </c>
      <c r="F40">
        <v>172.33</v>
      </c>
      <c r="G40">
        <v>12.1</v>
      </c>
      <c r="H40">
        <v>306.7</v>
      </c>
      <c r="I40">
        <v>0</v>
      </c>
      <c r="J40">
        <v>0.35</v>
      </c>
      <c r="K40">
        <v>0</v>
      </c>
      <c r="L40">
        <v>0</v>
      </c>
      <c r="M40">
        <v>45.8</v>
      </c>
      <c r="N40">
        <v>3.4</v>
      </c>
      <c r="O40">
        <v>0</v>
      </c>
      <c r="P40">
        <v>0</v>
      </c>
      <c r="Q40">
        <v>19.8</v>
      </c>
      <c r="R40">
        <v>6.4</v>
      </c>
      <c r="S40">
        <v>0</v>
      </c>
      <c r="T40">
        <v>29.6</v>
      </c>
      <c r="U40">
        <v>0</v>
      </c>
    </row>
    <row r="41" spans="1:21" ht="15">
      <c r="A41" t="s">
        <v>32</v>
      </c>
      <c r="B41">
        <v>0</v>
      </c>
      <c r="C41">
        <v>18.5</v>
      </c>
      <c r="D41">
        <v>6.8</v>
      </c>
      <c r="E41">
        <v>1.52</v>
      </c>
      <c r="F41">
        <v>51.21</v>
      </c>
      <c r="G41">
        <v>8.5</v>
      </c>
      <c r="H41">
        <v>105.7</v>
      </c>
      <c r="I41">
        <v>0</v>
      </c>
      <c r="J41">
        <v>0.36</v>
      </c>
      <c r="K41">
        <v>0</v>
      </c>
      <c r="L41">
        <v>0</v>
      </c>
      <c r="M41">
        <v>8.7</v>
      </c>
      <c r="N41">
        <v>1.8</v>
      </c>
      <c r="O41">
        <v>0</v>
      </c>
      <c r="P41">
        <v>0</v>
      </c>
      <c r="Q41">
        <v>9.5</v>
      </c>
      <c r="R41">
        <v>0.7</v>
      </c>
      <c r="S41">
        <v>0</v>
      </c>
      <c r="T41">
        <v>12.1</v>
      </c>
      <c r="U41">
        <v>0</v>
      </c>
    </row>
    <row r="42" spans="1:21" ht="15.75" customHeight="1">
      <c r="A42" t="s">
        <v>33</v>
      </c>
      <c r="B42">
        <v>0</v>
      </c>
      <c r="C42">
        <v>162.5</v>
      </c>
      <c r="D42">
        <v>12.6</v>
      </c>
      <c r="E42">
        <v>0.65</v>
      </c>
      <c r="F42">
        <v>930.73</v>
      </c>
      <c r="G42">
        <v>7</v>
      </c>
      <c r="H42">
        <v>2141.1</v>
      </c>
      <c r="I42">
        <v>0</v>
      </c>
      <c r="J42">
        <v>0.36</v>
      </c>
      <c r="K42">
        <v>0</v>
      </c>
      <c r="L42">
        <v>0</v>
      </c>
      <c r="M42">
        <v>78.3</v>
      </c>
      <c r="N42">
        <v>0.1</v>
      </c>
      <c r="O42">
        <v>0</v>
      </c>
      <c r="P42">
        <v>0</v>
      </c>
      <c r="Q42">
        <v>5.8</v>
      </c>
      <c r="R42">
        <v>1.9</v>
      </c>
      <c r="S42">
        <v>0</v>
      </c>
      <c r="T42">
        <v>7.8</v>
      </c>
      <c r="U42">
        <v>0</v>
      </c>
    </row>
    <row r="46" ht="15">
      <c r="A46" t="s">
        <v>94</v>
      </c>
    </row>
    <row r="47" spans="1:21" ht="15">
      <c r="A47" t="s">
        <v>29</v>
      </c>
      <c r="B47">
        <v>0</v>
      </c>
      <c r="C47">
        <v>124.1</v>
      </c>
      <c r="D47">
        <v>1.7</v>
      </c>
      <c r="E47">
        <v>0</v>
      </c>
      <c r="F47">
        <v>55.32</v>
      </c>
      <c r="G47">
        <v>22.4</v>
      </c>
      <c r="H47">
        <v>102</v>
      </c>
      <c r="I47">
        <v>0</v>
      </c>
      <c r="J47">
        <v>0.64</v>
      </c>
      <c r="K47">
        <v>0</v>
      </c>
      <c r="L47">
        <v>0</v>
      </c>
      <c r="M47">
        <v>101.7</v>
      </c>
      <c r="N47">
        <v>0</v>
      </c>
      <c r="O47">
        <v>0</v>
      </c>
      <c r="P47">
        <v>0</v>
      </c>
      <c r="Q47">
        <v>0.2</v>
      </c>
      <c r="R47">
        <v>0.2</v>
      </c>
      <c r="S47">
        <v>0</v>
      </c>
      <c r="T47">
        <v>0.3</v>
      </c>
      <c r="U47">
        <v>0</v>
      </c>
    </row>
    <row r="48" spans="1:21" ht="15">
      <c r="A48" t="s">
        <v>30</v>
      </c>
      <c r="B48">
        <v>0</v>
      </c>
      <c r="C48">
        <v>8.6</v>
      </c>
      <c r="D48">
        <v>9.5</v>
      </c>
      <c r="E48">
        <v>0.2</v>
      </c>
      <c r="F48">
        <v>3.77</v>
      </c>
      <c r="G48">
        <v>5.6</v>
      </c>
      <c r="H48">
        <v>10.2</v>
      </c>
      <c r="I48">
        <v>0</v>
      </c>
      <c r="J48">
        <v>0.64</v>
      </c>
      <c r="K48">
        <v>0</v>
      </c>
      <c r="L48">
        <v>0</v>
      </c>
      <c r="M48">
        <v>2.9</v>
      </c>
      <c r="N48">
        <v>0</v>
      </c>
      <c r="O48">
        <v>0</v>
      </c>
      <c r="P48">
        <v>0</v>
      </c>
      <c r="Q48">
        <v>5</v>
      </c>
      <c r="R48">
        <v>0.8</v>
      </c>
      <c r="S48">
        <v>0</v>
      </c>
      <c r="T48">
        <v>5.8</v>
      </c>
      <c r="U48">
        <v>0</v>
      </c>
    </row>
    <row r="49" spans="1:21" ht="15">
      <c r="A49" t="s">
        <v>31</v>
      </c>
      <c r="B49">
        <v>0</v>
      </c>
      <c r="C49">
        <v>239.3</v>
      </c>
      <c r="D49">
        <v>3.1</v>
      </c>
      <c r="E49">
        <v>0.8</v>
      </c>
      <c r="F49">
        <v>184.93</v>
      </c>
      <c r="G49">
        <v>56.4</v>
      </c>
      <c r="H49">
        <v>335.7</v>
      </c>
      <c r="I49">
        <v>0</v>
      </c>
      <c r="J49">
        <v>0.64</v>
      </c>
      <c r="K49">
        <v>0</v>
      </c>
      <c r="L49">
        <v>0</v>
      </c>
      <c r="M49">
        <v>182.5</v>
      </c>
      <c r="N49">
        <v>13</v>
      </c>
      <c r="O49">
        <v>0</v>
      </c>
      <c r="P49">
        <v>0</v>
      </c>
      <c r="Q49">
        <v>70.1</v>
      </c>
      <c r="R49">
        <v>23.7</v>
      </c>
      <c r="S49">
        <v>0</v>
      </c>
      <c r="T49">
        <v>106.3</v>
      </c>
      <c r="U49">
        <v>0</v>
      </c>
    </row>
    <row r="50" spans="1:21" ht="15">
      <c r="A50" t="s">
        <v>32</v>
      </c>
      <c r="B50">
        <v>0</v>
      </c>
      <c r="C50">
        <v>81</v>
      </c>
      <c r="D50">
        <v>10</v>
      </c>
      <c r="E50">
        <v>2</v>
      </c>
      <c r="F50">
        <v>67.25</v>
      </c>
      <c r="G50">
        <v>43.5</v>
      </c>
      <c r="H50">
        <v>121.8</v>
      </c>
      <c r="I50">
        <v>0</v>
      </c>
      <c r="J50">
        <v>0.67</v>
      </c>
      <c r="K50">
        <v>0</v>
      </c>
      <c r="L50">
        <v>0</v>
      </c>
      <c r="M50">
        <v>37</v>
      </c>
      <c r="N50">
        <v>6.5</v>
      </c>
      <c r="O50">
        <v>0</v>
      </c>
      <c r="P50">
        <v>0</v>
      </c>
      <c r="Q50">
        <v>26</v>
      </c>
      <c r="R50">
        <v>2.4</v>
      </c>
      <c r="S50">
        <v>0</v>
      </c>
      <c r="T50">
        <v>35</v>
      </c>
      <c r="U50">
        <v>0</v>
      </c>
    </row>
    <row r="51" spans="1:21" ht="15">
      <c r="A51" t="s">
        <v>33</v>
      </c>
      <c r="B51">
        <v>0</v>
      </c>
      <c r="C51">
        <v>254</v>
      </c>
      <c r="D51">
        <v>10.4</v>
      </c>
      <c r="E51">
        <v>0.9</v>
      </c>
      <c r="F51">
        <v>1052.33</v>
      </c>
      <c r="G51">
        <v>25.1</v>
      </c>
      <c r="H51">
        <v>2439.7</v>
      </c>
      <c r="I51">
        <v>0</v>
      </c>
      <c r="J51">
        <v>0.66</v>
      </c>
      <c r="K51">
        <v>0</v>
      </c>
      <c r="L51">
        <v>0</v>
      </c>
      <c r="M51">
        <v>228.7</v>
      </c>
      <c r="N51">
        <v>0.2</v>
      </c>
      <c r="O51">
        <v>0</v>
      </c>
      <c r="P51">
        <v>0</v>
      </c>
      <c r="Q51">
        <v>15.3</v>
      </c>
      <c r="R51">
        <v>5.1</v>
      </c>
      <c r="S51">
        <v>0</v>
      </c>
      <c r="T51">
        <v>20.6</v>
      </c>
      <c r="U51">
        <v>0</v>
      </c>
    </row>
    <row r="55" ht="15">
      <c r="A55" t="s">
        <v>95</v>
      </c>
    </row>
    <row r="56" spans="1:21" ht="15">
      <c r="A56" t="s">
        <v>29</v>
      </c>
      <c r="B56">
        <v>0</v>
      </c>
      <c r="C56">
        <v>295.4</v>
      </c>
      <c r="D56">
        <v>2</v>
      </c>
      <c r="E56">
        <v>0</v>
      </c>
      <c r="F56">
        <v>58.22</v>
      </c>
      <c r="G56">
        <v>58</v>
      </c>
      <c r="H56">
        <v>92.4</v>
      </c>
      <c r="I56">
        <v>0</v>
      </c>
      <c r="J56">
        <v>0.99</v>
      </c>
      <c r="K56">
        <v>0</v>
      </c>
      <c r="L56">
        <v>0</v>
      </c>
      <c r="M56">
        <v>237.4</v>
      </c>
      <c r="N56">
        <v>0</v>
      </c>
      <c r="O56">
        <v>0</v>
      </c>
      <c r="P56">
        <v>0</v>
      </c>
      <c r="Q56">
        <v>0.5</v>
      </c>
      <c r="R56">
        <v>0.3</v>
      </c>
      <c r="S56">
        <v>0</v>
      </c>
      <c r="T56">
        <v>0.8</v>
      </c>
      <c r="U56">
        <v>0</v>
      </c>
    </row>
    <row r="57" spans="1:21" ht="15">
      <c r="A57" t="s">
        <v>30</v>
      </c>
      <c r="B57">
        <v>0</v>
      </c>
      <c r="C57">
        <v>28.9</v>
      </c>
      <c r="D57">
        <v>11.7</v>
      </c>
      <c r="E57">
        <v>0.2</v>
      </c>
      <c r="F57">
        <v>6.81</v>
      </c>
      <c r="G57">
        <v>18.8</v>
      </c>
      <c r="H57">
        <v>13.6</v>
      </c>
      <c r="I57">
        <v>0</v>
      </c>
      <c r="J57">
        <v>0.99</v>
      </c>
      <c r="K57">
        <v>0</v>
      </c>
      <c r="L57">
        <v>0</v>
      </c>
      <c r="M57">
        <v>10.1</v>
      </c>
      <c r="N57">
        <v>0</v>
      </c>
      <c r="O57">
        <v>0</v>
      </c>
      <c r="P57">
        <v>0</v>
      </c>
      <c r="Q57">
        <v>7</v>
      </c>
      <c r="R57">
        <v>1.6</v>
      </c>
      <c r="S57">
        <v>0</v>
      </c>
      <c r="T57">
        <v>8.6</v>
      </c>
      <c r="U57">
        <v>0</v>
      </c>
    </row>
    <row r="58" spans="1:21" ht="15">
      <c r="A58" t="s">
        <v>31</v>
      </c>
      <c r="B58">
        <v>0</v>
      </c>
      <c r="C58">
        <v>593.2</v>
      </c>
      <c r="D58">
        <v>3</v>
      </c>
      <c r="E58">
        <v>0.9</v>
      </c>
      <c r="F58">
        <v>198.7</v>
      </c>
      <c r="G58">
        <v>149.5</v>
      </c>
      <c r="H58">
        <v>303.7</v>
      </c>
      <c r="I58">
        <v>0</v>
      </c>
      <c r="J58">
        <v>1</v>
      </c>
      <c r="K58">
        <v>0</v>
      </c>
      <c r="L58">
        <v>0</v>
      </c>
      <c r="M58">
        <v>443.3</v>
      </c>
      <c r="N58">
        <v>30.4</v>
      </c>
      <c r="O58">
        <v>0</v>
      </c>
      <c r="P58">
        <v>0</v>
      </c>
      <c r="Q58">
        <v>163.1</v>
      </c>
      <c r="R58">
        <v>57.3</v>
      </c>
      <c r="S58">
        <v>0</v>
      </c>
      <c r="T58">
        <v>250.9</v>
      </c>
      <c r="U58">
        <v>0</v>
      </c>
    </row>
    <row r="59" spans="1:21" ht="15">
      <c r="A59" t="s">
        <v>32</v>
      </c>
      <c r="B59">
        <v>0</v>
      </c>
      <c r="C59">
        <v>210.5</v>
      </c>
      <c r="D59">
        <v>11.8</v>
      </c>
      <c r="E59">
        <v>2.3</v>
      </c>
      <c r="F59">
        <v>85.15</v>
      </c>
      <c r="G59">
        <v>114.2</v>
      </c>
      <c r="H59">
        <v>116</v>
      </c>
      <c r="I59">
        <v>0</v>
      </c>
      <c r="J59">
        <v>1.03</v>
      </c>
      <c r="K59">
        <v>0</v>
      </c>
      <c r="L59">
        <v>0</v>
      </c>
      <c r="M59">
        <v>95.3</v>
      </c>
      <c r="N59">
        <v>15.1</v>
      </c>
      <c r="O59">
        <v>0</v>
      </c>
      <c r="P59">
        <v>0</v>
      </c>
      <c r="Q59">
        <v>46.6</v>
      </c>
      <c r="R59">
        <v>5.4</v>
      </c>
      <c r="S59">
        <v>0</v>
      </c>
      <c r="T59">
        <v>67.1</v>
      </c>
      <c r="U59">
        <v>0</v>
      </c>
    </row>
    <row r="60" spans="1:21" ht="15">
      <c r="A60" t="s">
        <v>33</v>
      </c>
      <c r="B60">
        <v>0</v>
      </c>
      <c r="C60">
        <v>449.9</v>
      </c>
      <c r="D60">
        <v>10.2</v>
      </c>
      <c r="E60">
        <v>1</v>
      </c>
      <c r="F60">
        <v>1087.7</v>
      </c>
      <c r="G60">
        <v>48.6</v>
      </c>
      <c r="H60">
        <v>2162.3</v>
      </c>
      <c r="I60">
        <v>0</v>
      </c>
      <c r="J60">
        <v>1.02</v>
      </c>
      <c r="K60">
        <v>0</v>
      </c>
      <c r="L60">
        <v>0</v>
      </c>
      <c r="M60">
        <v>401.2</v>
      </c>
      <c r="N60">
        <v>0.3</v>
      </c>
      <c r="O60">
        <v>0</v>
      </c>
      <c r="P60">
        <v>0</v>
      </c>
      <c r="Q60">
        <v>26.5</v>
      </c>
      <c r="R60">
        <v>9</v>
      </c>
      <c r="S60">
        <v>0</v>
      </c>
      <c r="T60">
        <v>35.7</v>
      </c>
      <c r="U60">
        <v>0</v>
      </c>
    </row>
    <row r="63" ht="15">
      <c r="A63" t="s">
        <v>98</v>
      </c>
    </row>
    <row r="64" spans="1:21" ht="15">
      <c r="A64" t="s">
        <v>29</v>
      </c>
      <c r="B64">
        <v>0</v>
      </c>
      <c r="C64">
        <v>0.5</v>
      </c>
      <c r="D64">
        <v>0</v>
      </c>
      <c r="E64">
        <v>0</v>
      </c>
      <c r="F64">
        <v>0</v>
      </c>
      <c r="G64">
        <v>0</v>
      </c>
      <c r="H64">
        <v>0.5</v>
      </c>
      <c r="I64">
        <v>11</v>
      </c>
      <c r="J64">
        <v>-0.002</v>
      </c>
      <c r="K64">
        <v>0</v>
      </c>
      <c r="L64">
        <v>0</v>
      </c>
      <c r="M64">
        <v>0.5</v>
      </c>
      <c r="N64">
        <v>0</v>
      </c>
      <c r="O64">
        <v>0</v>
      </c>
      <c r="P64">
        <v>0</v>
      </c>
      <c r="Q64">
        <v>0</v>
      </c>
      <c r="R64">
        <v>0</v>
      </c>
      <c r="S64">
        <v>0</v>
      </c>
      <c r="T64">
        <v>0</v>
      </c>
      <c r="U64">
        <v>0</v>
      </c>
    </row>
    <row r="65" spans="1:21" ht="15">
      <c r="A65" t="s">
        <v>30</v>
      </c>
      <c r="B65">
        <v>0</v>
      </c>
      <c r="C65">
        <v>0</v>
      </c>
      <c r="D65">
        <v>0</v>
      </c>
      <c r="E65">
        <v>-0.003</v>
      </c>
      <c r="F65">
        <v>0</v>
      </c>
      <c r="G65">
        <v>0</v>
      </c>
      <c r="H65">
        <v>0.7</v>
      </c>
      <c r="I65">
        <v>2</v>
      </c>
      <c r="J65">
        <v>-0.001</v>
      </c>
      <c r="K65">
        <v>0</v>
      </c>
      <c r="L65">
        <v>0</v>
      </c>
      <c r="M65">
        <v>0</v>
      </c>
      <c r="N65">
        <v>0</v>
      </c>
      <c r="O65">
        <v>0</v>
      </c>
      <c r="P65">
        <v>0</v>
      </c>
      <c r="Q65">
        <v>0.1</v>
      </c>
      <c r="R65">
        <v>0</v>
      </c>
      <c r="S65">
        <v>0</v>
      </c>
      <c r="T65">
        <v>0.1</v>
      </c>
      <c r="U65">
        <v>0</v>
      </c>
    </row>
    <row r="66" spans="1:21" ht="15">
      <c r="A66" t="s">
        <v>31</v>
      </c>
      <c r="B66">
        <v>0</v>
      </c>
      <c r="C66">
        <v>0.7</v>
      </c>
      <c r="D66">
        <v>0</v>
      </c>
      <c r="E66">
        <v>-0.024</v>
      </c>
      <c r="F66">
        <v>0</v>
      </c>
      <c r="G66">
        <v>0</v>
      </c>
      <c r="H66">
        <v>4.3</v>
      </c>
      <c r="I66">
        <v>7</v>
      </c>
      <c r="J66">
        <v>-0.002</v>
      </c>
      <c r="K66">
        <v>0</v>
      </c>
      <c r="L66">
        <v>0</v>
      </c>
      <c r="M66">
        <v>0.7</v>
      </c>
      <c r="N66">
        <v>0.13</v>
      </c>
      <c r="O66">
        <v>0</v>
      </c>
      <c r="P66">
        <v>0</v>
      </c>
      <c r="Q66">
        <v>0.8</v>
      </c>
      <c r="R66">
        <v>0.2</v>
      </c>
      <c r="S66">
        <v>0</v>
      </c>
      <c r="T66">
        <v>1.2</v>
      </c>
      <c r="U66">
        <v>0</v>
      </c>
    </row>
    <row r="67" spans="1:21" ht="15">
      <c r="A67" t="s">
        <v>32</v>
      </c>
      <c r="B67">
        <v>0</v>
      </c>
      <c r="C67">
        <v>0.2</v>
      </c>
      <c r="D67">
        <v>0</v>
      </c>
      <c r="E67">
        <v>0.067</v>
      </c>
      <c r="F67">
        <v>0.01</v>
      </c>
      <c r="G67">
        <v>0</v>
      </c>
      <c r="H67">
        <v>4.8</v>
      </c>
      <c r="I67">
        <v>2</v>
      </c>
      <c r="J67">
        <v>0</v>
      </c>
      <c r="K67">
        <v>0</v>
      </c>
      <c r="L67">
        <v>0</v>
      </c>
      <c r="M67">
        <v>0.2</v>
      </c>
      <c r="N67">
        <v>0.07</v>
      </c>
      <c r="O67">
        <v>0</v>
      </c>
      <c r="P67">
        <v>0</v>
      </c>
      <c r="Q67">
        <v>0.4</v>
      </c>
      <c r="R67">
        <v>0</v>
      </c>
      <c r="S67">
        <v>0</v>
      </c>
      <c r="T67">
        <v>0.5</v>
      </c>
      <c r="U67">
        <v>0</v>
      </c>
    </row>
    <row r="68" spans="1:21" ht="15">
      <c r="A68" t="s">
        <v>33</v>
      </c>
      <c r="B68">
        <v>0</v>
      </c>
      <c r="C68">
        <v>3.2</v>
      </c>
      <c r="D68">
        <v>0</v>
      </c>
      <c r="E68">
        <v>-0.016</v>
      </c>
      <c r="F68">
        <v>0</v>
      </c>
      <c r="G68">
        <v>0</v>
      </c>
      <c r="H68">
        <v>98.7</v>
      </c>
      <c r="I68">
        <v>4</v>
      </c>
      <c r="J68">
        <v>-0.001</v>
      </c>
      <c r="K68">
        <v>0</v>
      </c>
      <c r="L68">
        <v>0</v>
      </c>
      <c r="M68">
        <v>3.2</v>
      </c>
      <c r="N68">
        <v>0</v>
      </c>
      <c r="O68">
        <v>0</v>
      </c>
      <c r="P68">
        <v>0</v>
      </c>
      <c r="Q68">
        <v>0.5</v>
      </c>
      <c r="R68">
        <v>0.2</v>
      </c>
      <c r="S68">
        <v>0</v>
      </c>
      <c r="T68">
        <v>0.6</v>
      </c>
      <c r="U68">
        <v>0</v>
      </c>
    </row>
    <row r="71" ht="15">
      <c r="A71" t="s">
        <v>99</v>
      </c>
    </row>
    <row r="72" spans="1:21" ht="15">
      <c r="A72" t="s">
        <v>29</v>
      </c>
      <c r="B72">
        <v>0</v>
      </c>
      <c r="C72">
        <v>2.6</v>
      </c>
      <c r="D72">
        <v>0</v>
      </c>
      <c r="E72">
        <v>0</v>
      </c>
      <c r="F72">
        <v>0</v>
      </c>
      <c r="G72">
        <v>0</v>
      </c>
      <c r="H72">
        <v>0.8</v>
      </c>
      <c r="I72">
        <v>11</v>
      </c>
      <c r="J72">
        <v>-0.01</v>
      </c>
      <c r="K72">
        <v>0</v>
      </c>
      <c r="L72">
        <v>0</v>
      </c>
      <c r="M72">
        <v>2.6</v>
      </c>
      <c r="N72">
        <v>0</v>
      </c>
      <c r="O72">
        <v>0</v>
      </c>
      <c r="P72">
        <v>0</v>
      </c>
      <c r="Q72">
        <v>0</v>
      </c>
      <c r="R72">
        <v>0</v>
      </c>
      <c r="S72">
        <v>0</v>
      </c>
      <c r="T72">
        <v>0</v>
      </c>
      <c r="U72">
        <v>0</v>
      </c>
    </row>
    <row r="73" spans="1:21" ht="15">
      <c r="A73" t="s">
        <v>30</v>
      </c>
      <c r="B73">
        <v>0</v>
      </c>
      <c r="C73">
        <v>0</v>
      </c>
      <c r="D73">
        <v>0</v>
      </c>
      <c r="E73">
        <v>0</v>
      </c>
      <c r="F73">
        <v>0</v>
      </c>
      <c r="G73">
        <v>0</v>
      </c>
      <c r="H73">
        <v>1.2</v>
      </c>
      <c r="I73">
        <v>2</v>
      </c>
      <c r="J73">
        <v>-0.006</v>
      </c>
      <c r="K73">
        <v>0</v>
      </c>
      <c r="L73">
        <v>0</v>
      </c>
      <c r="M73">
        <v>0</v>
      </c>
      <c r="N73">
        <v>0</v>
      </c>
      <c r="O73">
        <v>0</v>
      </c>
      <c r="P73">
        <v>0</v>
      </c>
      <c r="Q73">
        <v>0.4</v>
      </c>
      <c r="R73">
        <v>0</v>
      </c>
      <c r="S73">
        <v>0</v>
      </c>
      <c r="T73">
        <v>0.4</v>
      </c>
      <c r="U73">
        <v>0</v>
      </c>
    </row>
    <row r="74" spans="1:21" ht="15">
      <c r="A74" t="s">
        <v>31</v>
      </c>
      <c r="B74">
        <v>0</v>
      </c>
      <c r="C74">
        <v>4.4</v>
      </c>
      <c r="D74">
        <v>0</v>
      </c>
      <c r="E74">
        <v>-0.02</v>
      </c>
      <c r="F74">
        <v>0</v>
      </c>
      <c r="G74">
        <v>0</v>
      </c>
      <c r="H74">
        <v>7.5</v>
      </c>
      <c r="I74">
        <v>7</v>
      </c>
      <c r="J74">
        <v>-0.012</v>
      </c>
      <c r="K74">
        <v>0</v>
      </c>
      <c r="L74">
        <v>0</v>
      </c>
      <c r="M74">
        <v>4.4</v>
      </c>
      <c r="N74">
        <v>0.6</v>
      </c>
      <c r="O74">
        <v>0</v>
      </c>
      <c r="P74">
        <v>0</v>
      </c>
      <c r="Q74">
        <v>3.9</v>
      </c>
      <c r="R74">
        <v>1.2</v>
      </c>
      <c r="S74">
        <v>0</v>
      </c>
      <c r="T74">
        <v>5.6</v>
      </c>
      <c r="U74">
        <v>0</v>
      </c>
    </row>
    <row r="75" spans="1:21" ht="15">
      <c r="A75" t="s">
        <v>32</v>
      </c>
      <c r="B75">
        <v>0</v>
      </c>
      <c r="C75">
        <v>1</v>
      </c>
      <c r="D75">
        <v>0</v>
      </c>
      <c r="E75">
        <v>0.07</v>
      </c>
      <c r="F75">
        <v>0.11</v>
      </c>
      <c r="G75">
        <v>0.02</v>
      </c>
      <c r="H75">
        <v>8.4</v>
      </c>
      <c r="I75">
        <v>2</v>
      </c>
      <c r="J75">
        <v>0</v>
      </c>
      <c r="K75">
        <v>0</v>
      </c>
      <c r="L75">
        <v>0</v>
      </c>
      <c r="M75">
        <v>1</v>
      </c>
      <c r="N75">
        <v>0.3</v>
      </c>
      <c r="O75">
        <v>0</v>
      </c>
      <c r="P75">
        <v>0</v>
      </c>
      <c r="Q75">
        <v>2</v>
      </c>
      <c r="R75">
        <v>0.1</v>
      </c>
      <c r="S75">
        <v>0</v>
      </c>
      <c r="T75">
        <v>2.5</v>
      </c>
      <c r="U75">
        <v>0</v>
      </c>
    </row>
    <row r="76" spans="1:21" ht="15">
      <c r="A76" t="s">
        <v>33</v>
      </c>
      <c r="B76">
        <v>0</v>
      </c>
      <c r="C76">
        <v>13.5</v>
      </c>
      <c r="D76">
        <v>0</v>
      </c>
      <c r="E76">
        <v>-0.02</v>
      </c>
      <c r="F76">
        <v>0.02</v>
      </c>
      <c r="G76">
        <v>0.09</v>
      </c>
      <c r="H76">
        <v>171.7</v>
      </c>
      <c r="I76">
        <v>4</v>
      </c>
      <c r="J76">
        <v>-0.004</v>
      </c>
      <c r="K76">
        <v>0</v>
      </c>
      <c r="L76">
        <v>0</v>
      </c>
      <c r="M76">
        <v>13.5</v>
      </c>
      <c r="N76">
        <v>0</v>
      </c>
      <c r="O76">
        <v>0</v>
      </c>
      <c r="P76">
        <v>0</v>
      </c>
      <c r="Q76">
        <v>1.5</v>
      </c>
      <c r="R76">
        <v>0.5</v>
      </c>
      <c r="S76">
        <v>0</v>
      </c>
      <c r="T76">
        <v>2</v>
      </c>
      <c r="U76">
        <v>0</v>
      </c>
    </row>
    <row r="80" ht="15">
      <c r="A80" t="s">
        <v>100</v>
      </c>
    </row>
    <row r="81" spans="1:21" ht="15">
      <c r="A81" t="s">
        <v>29</v>
      </c>
      <c r="B81">
        <v>0</v>
      </c>
      <c r="C81">
        <v>3.8</v>
      </c>
      <c r="D81">
        <v>0</v>
      </c>
      <c r="E81">
        <v>0</v>
      </c>
      <c r="F81">
        <v>0</v>
      </c>
      <c r="G81">
        <v>0</v>
      </c>
      <c r="H81">
        <v>0.9</v>
      </c>
      <c r="I81">
        <v>11</v>
      </c>
      <c r="J81">
        <v>-0.012</v>
      </c>
      <c r="K81">
        <v>0</v>
      </c>
      <c r="L81">
        <v>0</v>
      </c>
      <c r="M81">
        <v>3.8</v>
      </c>
      <c r="N81">
        <v>0</v>
      </c>
      <c r="O81">
        <v>0</v>
      </c>
      <c r="P81">
        <v>0</v>
      </c>
      <c r="Q81">
        <v>0</v>
      </c>
      <c r="R81">
        <v>0</v>
      </c>
      <c r="S81">
        <v>0</v>
      </c>
      <c r="T81">
        <v>0</v>
      </c>
      <c r="U81">
        <v>0</v>
      </c>
    </row>
    <row r="82" spans="1:21" ht="15">
      <c r="A82" t="s">
        <v>30</v>
      </c>
      <c r="B82">
        <v>0</v>
      </c>
      <c r="C82">
        <v>0.1</v>
      </c>
      <c r="D82">
        <v>0</v>
      </c>
      <c r="E82">
        <v>0</v>
      </c>
      <c r="F82">
        <v>0</v>
      </c>
      <c r="G82">
        <v>0</v>
      </c>
      <c r="H82">
        <v>1.2</v>
      </c>
      <c r="I82">
        <v>2</v>
      </c>
      <c r="J82">
        <v>-0.007</v>
      </c>
      <c r="K82">
        <v>0</v>
      </c>
      <c r="L82">
        <v>0</v>
      </c>
      <c r="M82">
        <v>0.1</v>
      </c>
      <c r="N82">
        <v>0</v>
      </c>
      <c r="O82">
        <v>0</v>
      </c>
      <c r="P82">
        <v>0</v>
      </c>
      <c r="Q82">
        <v>0.6</v>
      </c>
      <c r="R82">
        <v>0.1</v>
      </c>
      <c r="S82">
        <v>0</v>
      </c>
      <c r="T82">
        <v>0.6</v>
      </c>
      <c r="U82">
        <v>0</v>
      </c>
    </row>
    <row r="83" spans="1:21" ht="15">
      <c r="A83" t="s">
        <v>31</v>
      </c>
      <c r="B83">
        <v>0</v>
      </c>
      <c r="C83">
        <v>6.5</v>
      </c>
      <c r="D83">
        <v>0</v>
      </c>
      <c r="E83">
        <v>-0.02</v>
      </c>
      <c r="F83">
        <v>0</v>
      </c>
      <c r="G83">
        <v>0</v>
      </c>
      <c r="H83">
        <v>8</v>
      </c>
      <c r="I83">
        <v>7</v>
      </c>
      <c r="J83">
        <v>-0.014</v>
      </c>
      <c r="K83">
        <v>0</v>
      </c>
      <c r="L83">
        <v>0</v>
      </c>
      <c r="M83">
        <v>6.5</v>
      </c>
      <c r="N83">
        <v>0.9</v>
      </c>
      <c r="O83">
        <v>0</v>
      </c>
      <c r="P83">
        <v>0</v>
      </c>
      <c r="Q83">
        <v>5.6</v>
      </c>
      <c r="R83">
        <v>1.7</v>
      </c>
      <c r="S83">
        <v>0</v>
      </c>
      <c r="T83">
        <v>8.2</v>
      </c>
      <c r="U83">
        <v>0</v>
      </c>
    </row>
    <row r="84" spans="1:21" ht="15">
      <c r="A84" t="s">
        <v>32</v>
      </c>
      <c r="B84">
        <v>0</v>
      </c>
      <c r="C84">
        <v>1.5</v>
      </c>
      <c r="D84">
        <v>0</v>
      </c>
      <c r="E84">
        <v>0.07</v>
      </c>
      <c r="F84">
        <v>0.14</v>
      </c>
      <c r="G84">
        <v>0</v>
      </c>
      <c r="H84">
        <v>9</v>
      </c>
      <c r="I84">
        <v>2</v>
      </c>
      <c r="J84">
        <v>0</v>
      </c>
      <c r="K84">
        <v>0</v>
      </c>
      <c r="L84">
        <v>0</v>
      </c>
      <c r="M84">
        <v>1.4</v>
      </c>
      <c r="N84">
        <v>0.5</v>
      </c>
      <c r="O84">
        <v>0</v>
      </c>
      <c r="P84">
        <v>0</v>
      </c>
      <c r="Q84">
        <v>3</v>
      </c>
      <c r="R84">
        <v>0.2</v>
      </c>
      <c r="S84">
        <v>0</v>
      </c>
      <c r="T84">
        <v>3.6</v>
      </c>
      <c r="U84">
        <v>0</v>
      </c>
    </row>
    <row r="85" spans="1:21" ht="15">
      <c r="A85" t="s">
        <v>33</v>
      </c>
      <c r="B85">
        <v>0</v>
      </c>
      <c r="C85">
        <v>34.7</v>
      </c>
      <c r="D85">
        <v>384.8</v>
      </c>
      <c r="E85">
        <v>-0.02</v>
      </c>
      <c r="F85">
        <v>33.4</v>
      </c>
      <c r="G85">
        <v>0.1</v>
      </c>
      <c r="H85">
        <v>234.1</v>
      </c>
      <c r="I85">
        <v>4</v>
      </c>
      <c r="J85">
        <v>-0.004</v>
      </c>
      <c r="K85">
        <v>0</v>
      </c>
      <c r="L85">
        <v>0</v>
      </c>
      <c r="M85">
        <v>18.8</v>
      </c>
      <c r="N85">
        <v>0</v>
      </c>
      <c r="O85">
        <v>0</v>
      </c>
      <c r="P85">
        <v>0</v>
      </c>
      <c r="Q85">
        <v>2.1</v>
      </c>
      <c r="R85">
        <v>0.7</v>
      </c>
      <c r="S85">
        <v>0</v>
      </c>
      <c r="T85">
        <v>2.7</v>
      </c>
      <c r="U85">
        <v>0</v>
      </c>
    </row>
    <row r="88" ht="15">
      <c r="A88" t="s">
        <v>101</v>
      </c>
    </row>
    <row r="89" spans="1:21" ht="15">
      <c r="A89" t="s">
        <v>29</v>
      </c>
      <c r="B89">
        <v>0</v>
      </c>
      <c r="C89">
        <v>16.1</v>
      </c>
      <c r="D89">
        <v>0</v>
      </c>
      <c r="E89">
        <v>0</v>
      </c>
      <c r="F89">
        <v>0</v>
      </c>
      <c r="G89">
        <v>0</v>
      </c>
      <c r="H89">
        <v>1.1</v>
      </c>
      <c r="I89">
        <v>11</v>
      </c>
      <c r="J89">
        <v>-0.019</v>
      </c>
      <c r="K89">
        <v>0</v>
      </c>
      <c r="L89">
        <v>0</v>
      </c>
      <c r="M89">
        <v>15.4</v>
      </c>
      <c r="N89">
        <v>0</v>
      </c>
      <c r="O89">
        <v>0</v>
      </c>
      <c r="P89">
        <v>0</v>
      </c>
      <c r="Q89">
        <v>0</v>
      </c>
      <c r="R89">
        <v>0.1</v>
      </c>
      <c r="S89">
        <v>0</v>
      </c>
      <c r="T89">
        <v>0.1</v>
      </c>
      <c r="U89">
        <v>0</v>
      </c>
    </row>
    <row r="90" spans="1:21" ht="15">
      <c r="A90" t="s">
        <v>30</v>
      </c>
      <c r="B90">
        <v>0</v>
      </c>
      <c r="C90">
        <v>0.3</v>
      </c>
      <c r="D90">
        <v>0</v>
      </c>
      <c r="E90">
        <v>0</v>
      </c>
      <c r="F90">
        <v>0</v>
      </c>
      <c r="G90">
        <v>0</v>
      </c>
      <c r="H90">
        <v>1.5</v>
      </c>
      <c r="I90">
        <v>2</v>
      </c>
      <c r="J90">
        <v>-0.011</v>
      </c>
      <c r="K90">
        <v>0</v>
      </c>
      <c r="L90">
        <v>0</v>
      </c>
      <c r="M90">
        <v>0.3</v>
      </c>
      <c r="N90">
        <v>0</v>
      </c>
      <c r="O90">
        <v>0</v>
      </c>
      <c r="P90">
        <v>0</v>
      </c>
      <c r="Q90">
        <v>2.3</v>
      </c>
      <c r="R90">
        <v>0.3</v>
      </c>
      <c r="S90">
        <v>0</v>
      </c>
      <c r="T90">
        <v>2.6</v>
      </c>
      <c r="U90">
        <v>0</v>
      </c>
    </row>
    <row r="91" spans="1:21" ht="15">
      <c r="A91" t="s">
        <v>31</v>
      </c>
      <c r="B91">
        <v>0</v>
      </c>
      <c r="C91">
        <v>29.1</v>
      </c>
      <c r="D91">
        <v>0</v>
      </c>
      <c r="E91">
        <v>-0.02</v>
      </c>
      <c r="F91">
        <v>0</v>
      </c>
      <c r="G91">
        <v>0</v>
      </c>
      <c r="H91">
        <v>9.5</v>
      </c>
      <c r="I91">
        <v>7</v>
      </c>
      <c r="J91">
        <v>-0.023</v>
      </c>
      <c r="K91">
        <v>0</v>
      </c>
      <c r="L91">
        <v>0</v>
      </c>
      <c r="M91">
        <v>27.7</v>
      </c>
      <c r="N91">
        <v>3.7</v>
      </c>
      <c r="O91">
        <v>0</v>
      </c>
      <c r="P91">
        <v>0</v>
      </c>
      <c r="Q91">
        <v>23.2</v>
      </c>
      <c r="R91">
        <v>7</v>
      </c>
      <c r="S91">
        <v>0</v>
      </c>
      <c r="T91">
        <v>33.9</v>
      </c>
      <c r="U91">
        <v>0</v>
      </c>
    </row>
    <row r="92" spans="1:21" ht="15">
      <c r="A92" t="s">
        <v>32</v>
      </c>
      <c r="B92">
        <v>0</v>
      </c>
      <c r="C92">
        <v>6.6</v>
      </c>
      <c r="D92">
        <v>0</v>
      </c>
      <c r="E92">
        <v>0.07</v>
      </c>
      <c r="F92">
        <v>0.26</v>
      </c>
      <c r="G92">
        <v>0.1</v>
      </c>
      <c r="H92">
        <v>10.7</v>
      </c>
      <c r="I92">
        <v>2</v>
      </c>
      <c r="J92">
        <v>0.001</v>
      </c>
      <c r="K92">
        <v>0</v>
      </c>
      <c r="L92">
        <v>0</v>
      </c>
      <c r="M92">
        <v>6.2</v>
      </c>
      <c r="N92">
        <v>2</v>
      </c>
      <c r="O92">
        <v>0</v>
      </c>
      <c r="P92">
        <v>0</v>
      </c>
      <c r="Q92">
        <v>12.3</v>
      </c>
      <c r="R92">
        <v>0.8</v>
      </c>
      <c r="S92">
        <v>0</v>
      </c>
      <c r="T92">
        <v>15.1</v>
      </c>
      <c r="U92">
        <v>0</v>
      </c>
    </row>
    <row r="93" spans="1:21" ht="15">
      <c r="A93" t="s">
        <v>33</v>
      </c>
      <c r="B93">
        <v>0</v>
      </c>
      <c r="C93">
        <v>87.4</v>
      </c>
      <c r="D93">
        <v>0.5</v>
      </c>
      <c r="E93">
        <v>-0.02</v>
      </c>
      <c r="F93">
        <v>76.33</v>
      </c>
      <c r="G93">
        <v>0.4</v>
      </c>
      <c r="H93">
        <v>346</v>
      </c>
      <c r="I93">
        <v>4</v>
      </c>
      <c r="J93">
        <v>-0.007</v>
      </c>
      <c r="K93">
        <v>0</v>
      </c>
      <c r="L93">
        <v>0</v>
      </c>
      <c r="M93">
        <v>62.6</v>
      </c>
      <c r="N93">
        <v>0.1</v>
      </c>
      <c r="O93">
        <v>0</v>
      </c>
      <c r="P93">
        <v>0</v>
      </c>
      <c r="Q93">
        <v>6.6</v>
      </c>
      <c r="R93">
        <v>2.1</v>
      </c>
      <c r="S93">
        <v>0</v>
      </c>
      <c r="T93">
        <v>8.7</v>
      </c>
      <c r="U93">
        <v>0</v>
      </c>
    </row>
    <row r="96" ht="15">
      <c r="A96" t="s">
        <v>102</v>
      </c>
    </row>
    <row r="97" spans="1:21" ht="15">
      <c r="A97" t="s">
        <v>29</v>
      </c>
      <c r="B97">
        <v>0</v>
      </c>
      <c r="C97">
        <v>55.3</v>
      </c>
      <c r="D97">
        <v>0</v>
      </c>
      <c r="E97">
        <v>0</v>
      </c>
      <c r="F97">
        <v>0</v>
      </c>
      <c r="G97">
        <v>0</v>
      </c>
      <c r="H97">
        <v>1.1</v>
      </c>
      <c r="I97">
        <v>11</v>
      </c>
      <c r="J97">
        <v>-0.027</v>
      </c>
      <c r="K97">
        <v>0</v>
      </c>
      <c r="L97">
        <v>0</v>
      </c>
      <c r="M97">
        <v>55.3</v>
      </c>
      <c r="N97">
        <v>0</v>
      </c>
      <c r="O97">
        <v>0</v>
      </c>
      <c r="P97">
        <v>0</v>
      </c>
      <c r="Q97">
        <v>0</v>
      </c>
      <c r="R97">
        <v>0.2</v>
      </c>
      <c r="S97">
        <v>0</v>
      </c>
      <c r="T97">
        <v>0.2</v>
      </c>
      <c r="U97">
        <v>0</v>
      </c>
    </row>
    <row r="98" spans="1:21" ht="15">
      <c r="A98" t="s">
        <v>30</v>
      </c>
      <c r="B98">
        <v>0</v>
      </c>
      <c r="C98">
        <v>1.1</v>
      </c>
      <c r="D98">
        <v>0</v>
      </c>
      <c r="E98">
        <v>0</v>
      </c>
      <c r="F98">
        <v>0</v>
      </c>
      <c r="G98">
        <v>0</v>
      </c>
      <c r="H98">
        <v>1.6</v>
      </c>
      <c r="I98">
        <v>2</v>
      </c>
      <c r="J98">
        <v>-0.016</v>
      </c>
      <c r="K98">
        <v>0</v>
      </c>
      <c r="L98">
        <v>0</v>
      </c>
      <c r="M98">
        <v>1.1</v>
      </c>
      <c r="N98">
        <v>0</v>
      </c>
      <c r="O98">
        <v>0</v>
      </c>
      <c r="P98">
        <v>0</v>
      </c>
      <c r="Q98">
        <v>9.1</v>
      </c>
      <c r="R98">
        <v>1</v>
      </c>
      <c r="S98">
        <v>0</v>
      </c>
      <c r="T98">
        <v>10.1</v>
      </c>
      <c r="U98">
        <v>0</v>
      </c>
    </row>
    <row r="99" spans="1:21" ht="15">
      <c r="A99" t="s">
        <v>31</v>
      </c>
      <c r="B99">
        <v>0</v>
      </c>
      <c r="C99">
        <v>104.9</v>
      </c>
      <c r="D99">
        <v>0</v>
      </c>
      <c r="E99">
        <v>-0.02</v>
      </c>
      <c r="F99">
        <v>0</v>
      </c>
      <c r="G99">
        <v>0</v>
      </c>
      <c r="H99">
        <v>10</v>
      </c>
      <c r="I99">
        <v>7</v>
      </c>
      <c r="J99">
        <v>-0.033</v>
      </c>
      <c r="K99">
        <v>0</v>
      </c>
      <c r="L99">
        <v>0</v>
      </c>
      <c r="M99">
        <v>105</v>
      </c>
      <c r="N99">
        <v>14.5</v>
      </c>
      <c r="O99">
        <v>0</v>
      </c>
      <c r="P99">
        <v>0</v>
      </c>
      <c r="Q99">
        <v>91.1</v>
      </c>
      <c r="R99">
        <v>27.6</v>
      </c>
      <c r="S99">
        <v>0</v>
      </c>
      <c r="T99">
        <v>133.2</v>
      </c>
      <c r="U99">
        <v>0</v>
      </c>
    </row>
    <row r="100" spans="1:21" ht="15">
      <c r="A100" t="s">
        <v>32</v>
      </c>
      <c r="B100">
        <v>0</v>
      </c>
      <c r="C100">
        <v>23.9</v>
      </c>
      <c r="D100">
        <v>0</v>
      </c>
      <c r="E100">
        <v>0.07</v>
      </c>
      <c r="F100">
        <v>2.18</v>
      </c>
      <c r="G100">
        <v>0.4</v>
      </c>
      <c r="H100">
        <v>13.9</v>
      </c>
      <c r="I100">
        <v>2</v>
      </c>
      <c r="J100">
        <v>0.001</v>
      </c>
      <c r="K100">
        <v>0</v>
      </c>
      <c r="L100">
        <v>0</v>
      </c>
      <c r="M100">
        <v>23.5</v>
      </c>
      <c r="N100">
        <v>7.7</v>
      </c>
      <c r="O100">
        <v>0</v>
      </c>
      <c r="P100">
        <v>0</v>
      </c>
      <c r="Q100">
        <v>48.4</v>
      </c>
      <c r="R100">
        <v>3.1</v>
      </c>
      <c r="S100">
        <v>0</v>
      </c>
      <c r="T100">
        <v>59.2</v>
      </c>
      <c r="U100">
        <v>0</v>
      </c>
    </row>
    <row r="101" spans="1:21" ht="15">
      <c r="A101" t="s">
        <v>33</v>
      </c>
      <c r="B101">
        <v>0</v>
      </c>
      <c r="C101">
        <v>305.9</v>
      </c>
      <c r="D101">
        <v>49.6</v>
      </c>
      <c r="E101">
        <v>-0.02</v>
      </c>
      <c r="F101">
        <v>115.02</v>
      </c>
      <c r="G101">
        <v>1.2</v>
      </c>
      <c r="H101">
        <v>422.4</v>
      </c>
      <c r="I101">
        <v>3</v>
      </c>
      <c r="J101">
        <v>-0.01</v>
      </c>
      <c r="K101">
        <v>0</v>
      </c>
      <c r="L101">
        <v>0</v>
      </c>
      <c r="M101">
        <v>175.9</v>
      </c>
      <c r="N101">
        <v>0.2</v>
      </c>
      <c r="O101">
        <v>0</v>
      </c>
      <c r="P101">
        <v>0</v>
      </c>
      <c r="Q101">
        <v>18.9</v>
      </c>
      <c r="R101">
        <v>5.9</v>
      </c>
      <c r="S101">
        <v>0</v>
      </c>
      <c r="T101">
        <v>25</v>
      </c>
      <c r="U101">
        <v>0</v>
      </c>
    </row>
    <row r="105" ht="15">
      <c r="A105" t="s">
        <v>103</v>
      </c>
    </row>
    <row r="106" spans="1:21" ht="15">
      <c r="A106" t="s">
        <v>29</v>
      </c>
      <c r="B106">
        <v>0</v>
      </c>
      <c r="C106">
        <v>121.4</v>
      </c>
      <c r="D106">
        <v>0</v>
      </c>
      <c r="E106">
        <v>0</v>
      </c>
      <c r="F106">
        <v>0</v>
      </c>
      <c r="G106">
        <v>0</v>
      </c>
      <c r="H106">
        <v>1</v>
      </c>
      <c r="I106">
        <v>11</v>
      </c>
      <c r="J106">
        <v>-0.036</v>
      </c>
      <c r="K106">
        <v>0</v>
      </c>
      <c r="L106">
        <v>0</v>
      </c>
      <c r="M106">
        <v>121.4</v>
      </c>
      <c r="N106">
        <v>0</v>
      </c>
      <c r="O106">
        <v>0</v>
      </c>
      <c r="P106">
        <v>0</v>
      </c>
      <c r="Q106">
        <v>0</v>
      </c>
      <c r="R106">
        <v>0.5</v>
      </c>
      <c r="S106">
        <v>0</v>
      </c>
      <c r="T106">
        <v>0.5</v>
      </c>
      <c r="U106">
        <v>0</v>
      </c>
    </row>
    <row r="107" spans="1:21" ht="15">
      <c r="A107" t="s">
        <v>30</v>
      </c>
      <c r="B107">
        <v>0</v>
      </c>
      <c r="C107">
        <v>2.6</v>
      </c>
      <c r="D107">
        <v>0</v>
      </c>
      <c r="E107">
        <v>0</v>
      </c>
      <c r="F107">
        <v>0</v>
      </c>
      <c r="G107">
        <v>0</v>
      </c>
      <c r="H107">
        <v>1.3</v>
      </c>
      <c r="I107">
        <v>2</v>
      </c>
      <c r="J107">
        <v>-0.021</v>
      </c>
      <c r="K107">
        <v>0</v>
      </c>
      <c r="L107">
        <v>0</v>
      </c>
      <c r="M107">
        <v>2.6</v>
      </c>
      <c r="N107">
        <v>0</v>
      </c>
      <c r="O107">
        <v>0</v>
      </c>
      <c r="P107">
        <v>0</v>
      </c>
      <c r="Q107">
        <v>23.4</v>
      </c>
      <c r="R107">
        <v>2.6</v>
      </c>
      <c r="S107">
        <v>0</v>
      </c>
      <c r="T107">
        <v>25.9</v>
      </c>
      <c r="U107">
        <v>0</v>
      </c>
    </row>
    <row r="108" spans="1:21" ht="15">
      <c r="A108" t="s">
        <v>31</v>
      </c>
      <c r="B108">
        <v>0</v>
      </c>
      <c r="C108">
        <v>240.8</v>
      </c>
      <c r="D108">
        <v>0</v>
      </c>
      <c r="E108">
        <v>-0.02</v>
      </c>
      <c r="F108">
        <v>0</v>
      </c>
      <c r="G108">
        <v>0</v>
      </c>
      <c r="H108">
        <v>8.7</v>
      </c>
      <c r="I108">
        <v>7</v>
      </c>
      <c r="J108">
        <v>-0.043</v>
      </c>
      <c r="K108">
        <v>0</v>
      </c>
      <c r="L108">
        <v>0</v>
      </c>
      <c r="M108">
        <v>240.8</v>
      </c>
      <c r="N108">
        <v>37.3</v>
      </c>
      <c r="O108">
        <v>0</v>
      </c>
      <c r="P108">
        <v>0</v>
      </c>
      <c r="Q108">
        <v>234.9</v>
      </c>
      <c r="R108">
        <v>71.2</v>
      </c>
      <c r="S108">
        <v>0</v>
      </c>
      <c r="T108">
        <v>343.4</v>
      </c>
      <c r="U108">
        <v>0</v>
      </c>
    </row>
    <row r="109" spans="1:21" ht="15">
      <c r="A109" t="s">
        <v>32</v>
      </c>
      <c r="B109">
        <v>0</v>
      </c>
      <c r="C109">
        <v>55</v>
      </c>
      <c r="D109">
        <v>0</v>
      </c>
      <c r="E109">
        <v>0.07</v>
      </c>
      <c r="F109">
        <v>2.35</v>
      </c>
      <c r="G109">
        <v>1.1</v>
      </c>
      <c r="H109">
        <v>12.1</v>
      </c>
      <c r="I109">
        <v>2</v>
      </c>
      <c r="J109">
        <v>0.001</v>
      </c>
      <c r="K109">
        <v>0</v>
      </c>
      <c r="L109">
        <v>0</v>
      </c>
      <c r="M109">
        <v>53.9</v>
      </c>
      <c r="N109">
        <v>19.9</v>
      </c>
      <c r="O109">
        <v>0</v>
      </c>
      <c r="P109">
        <v>0</v>
      </c>
      <c r="Q109">
        <v>124.9</v>
      </c>
      <c r="R109">
        <v>8</v>
      </c>
      <c r="S109">
        <v>0</v>
      </c>
      <c r="T109">
        <v>152.7</v>
      </c>
      <c r="U109">
        <v>0</v>
      </c>
    </row>
    <row r="110" spans="1:21" ht="15">
      <c r="A110" t="s">
        <v>33</v>
      </c>
      <c r="B110">
        <v>0</v>
      </c>
      <c r="C110">
        <v>317.9</v>
      </c>
      <c r="D110">
        <v>0.6</v>
      </c>
      <c r="E110">
        <v>-0.02</v>
      </c>
      <c r="F110">
        <v>506.22</v>
      </c>
      <c r="G110">
        <v>2</v>
      </c>
      <c r="H110">
        <v>906.6</v>
      </c>
      <c r="I110">
        <v>3</v>
      </c>
      <c r="J110">
        <v>-0.013</v>
      </c>
      <c r="K110">
        <v>0</v>
      </c>
      <c r="L110">
        <v>0</v>
      </c>
      <c r="M110">
        <v>315.9</v>
      </c>
      <c r="N110">
        <v>0.3</v>
      </c>
      <c r="O110">
        <v>0</v>
      </c>
      <c r="P110">
        <v>0</v>
      </c>
      <c r="Q110">
        <v>35.5</v>
      </c>
      <c r="R110">
        <v>11</v>
      </c>
      <c r="S110">
        <v>0</v>
      </c>
      <c r="T110">
        <v>46.9</v>
      </c>
      <c r="U110">
        <v>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A92"/>
  <sheetViews>
    <sheetView workbookViewId="0" topLeftCell="A2">
      <pane ySplit="3" topLeftCell="BM5" activePane="bottomLeft" state="frozen"/>
      <selection pane="topLeft" activeCell="A2" sqref="A2"/>
      <selection pane="bottomLeft" activeCell="A2" sqref="A2"/>
    </sheetView>
  </sheetViews>
  <sheetFormatPr defaultColWidth="9.140625" defaultRowHeight="15"/>
  <cols>
    <col min="1" max="1" width="19.00390625" style="0" customWidth="1"/>
    <col min="6" max="6" width="10.28125" style="0" customWidth="1"/>
    <col min="8" max="8" width="10.140625" style="0" customWidth="1"/>
  </cols>
  <sheetData>
    <row r="1" spans="22:27" ht="15">
      <c r="V1" s="35"/>
      <c r="W1" s="35"/>
      <c r="X1" s="35"/>
      <c r="Y1" s="35"/>
      <c r="Z1" s="35"/>
      <c r="AA1" s="35"/>
    </row>
    <row r="2" spans="22:27" ht="15">
      <c r="V2" s="35"/>
      <c r="W2" s="35"/>
      <c r="X2" s="35"/>
      <c r="Y2" s="35"/>
      <c r="Z2" s="35"/>
      <c r="AA2" s="35"/>
    </row>
    <row r="3" spans="12:27" ht="15.75" thickBot="1">
      <c r="L3" s="3"/>
      <c r="M3" s="3"/>
      <c r="N3" s="2"/>
      <c r="O3" s="2"/>
      <c r="P3" s="2" t="s">
        <v>22</v>
      </c>
      <c r="Q3" s="2"/>
      <c r="R3" s="2"/>
      <c r="S3" s="2"/>
      <c r="T3" s="2"/>
      <c r="V3" s="35"/>
      <c r="W3" s="35"/>
      <c r="X3" s="35"/>
      <c r="Y3" s="35"/>
      <c r="Z3" s="35"/>
      <c r="AA3" s="35"/>
    </row>
    <row r="4" spans="1:27" ht="90.75" thickBot="1">
      <c r="A4" s="16"/>
      <c r="B4" s="5" t="s">
        <v>4</v>
      </c>
      <c r="C4" s="5" t="s">
        <v>5</v>
      </c>
      <c r="D4" s="5" t="s">
        <v>6</v>
      </c>
      <c r="E4" s="5" t="s">
        <v>7</v>
      </c>
      <c r="F4" s="5" t="s">
        <v>8</v>
      </c>
      <c r="G4" s="5" t="s">
        <v>9</v>
      </c>
      <c r="H4" s="5" t="s">
        <v>10</v>
      </c>
      <c r="I4" s="5" t="s">
        <v>11</v>
      </c>
      <c r="J4" s="5" t="s">
        <v>12</v>
      </c>
      <c r="K4" s="5" t="s">
        <v>14</v>
      </c>
      <c r="L4" s="5" t="s">
        <v>13</v>
      </c>
      <c r="M4" s="5" t="s">
        <v>15</v>
      </c>
      <c r="N4" s="6" t="s">
        <v>16</v>
      </c>
      <c r="O4" s="6" t="s">
        <v>17</v>
      </c>
      <c r="P4" s="6" t="s">
        <v>19</v>
      </c>
      <c r="Q4" s="6" t="s">
        <v>20</v>
      </c>
      <c r="R4" s="6" t="s">
        <v>0</v>
      </c>
      <c r="S4" s="6" t="s">
        <v>1</v>
      </c>
      <c r="T4" s="6" t="s">
        <v>18</v>
      </c>
      <c r="U4" s="5" t="s">
        <v>23</v>
      </c>
      <c r="V4" s="36"/>
      <c r="W4" s="36"/>
      <c r="X4" s="36"/>
      <c r="Y4" s="36"/>
      <c r="Z4" s="36"/>
      <c r="AA4" s="36"/>
    </row>
    <row r="5" spans="1:27" ht="30.75" thickBot="1">
      <c r="A5" s="17" t="s">
        <v>116</v>
      </c>
      <c r="B5" s="11" t="s">
        <v>21</v>
      </c>
      <c r="C5" s="11" t="s">
        <v>21</v>
      </c>
      <c r="D5" s="12" t="s">
        <v>2</v>
      </c>
      <c r="E5" s="12" t="s">
        <v>2</v>
      </c>
      <c r="F5" s="11" t="s">
        <v>25</v>
      </c>
      <c r="G5" s="11" t="s">
        <v>21</v>
      </c>
      <c r="H5" s="11" t="s">
        <v>25</v>
      </c>
      <c r="I5" s="11" t="s">
        <v>3</v>
      </c>
      <c r="J5" s="11" t="s">
        <v>26</v>
      </c>
      <c r="K5" s="11" t="s">
        <v>21</v>
      </c>
      <c r="L5" s="11" t="s">
        <v>21</v>
      </c>
      <c r="M5" s="11" t="s">
        <v>21</v>
      </c>
      <c r="N5" s="11" t="s">
        <v>21</v>
      </c>
      <c r="O5" s="11" t="s">
        <v>21</v>
      </c>
      <c r="P5" s="11" t="s">
        <v>21</v>
      </c>
      <c r="Q5" s="11" t="s">
        <v>21</v>
      </c>
      <c r="R5" s="11" t="s">
        <v>21</v>
      </c>
      <c r="S5" s="11" t="s">
        <v>21</v>
      </c>
      <c r="T5" s="11" t="s">
        <v>21</v>
      </c>
      <c r="U5" s="11" t="s">
        <v>21</v>
      </c>
      <c r="V5" s="36"/>
      <c r="W5" s="36"/>
      <c r="X5" s="36"/>
      <c r="Y5" s="36"/>
      <c r="Z5" s="36"/>
      <c r="AA5" s="36"/>
    </row>
    <row r="6" spans="1:27" ht="15">
      <c r="A6" s="18" t="s">
        <v>29</v>
      </c>
      <c r="B6">
        <v>0</v>
      </c>
      <c r="C6">
        <v>0.5</v>
      </c>
      <c r="D6">
        <v>0</v>
      </c>
      <c r="E6">
        <v>0</v>
      </c>
      <c r="F6">
        <v>0</v>
      </c>
      <c r="G6">
        <v>0</v>
      </c>
      <c r="H6">
        <v>0.5</v>
      </c>
      <c r="I6">
        <v>9</v>
      </c>
      <c r="J6">
        <v>0.008</v>
      </c>
      <c r="K6">
        <v>0</v>
      </c>
      <c r="L6">
        <v>0</v>
      </c>
      <c r="M6">
        <v>0.5</v>
      </c>
      <c r="N6">
        <v>0</v>
      </c>
      <c r="O6">
        <v>0</v>
      </c>
      <c r="P6">
        <v>0</v>
      </c>
      <c r="Q6">
        <v>0</v>
      </c>
      <c r="R6">
        <v>0</v>
      </c>
      <c r="S6">
        <v>0</v>
      </c>
      <c r="T6">
        <v>0</v>
      </c>
      <c r="U6">
        <v>0</v>
      </c>
      <c r="V6" s="35"/>
      <c r="W6" s="35"/>
      <c r="X6" s="35"/>
      <c r="Y6" s="35"/>
      <c r="Z6" s="35"/>
      <c r="AA6" s="35"/>
    </row>
    <row r="7" spans="1:27" ht="15">
      <c r="A7" s="18" t="s">
        <v>30</v>
      </c>
      <c r="B7">
        <v>0</v>
      </c>
      <c r="C7">
        <v>0</v>
      </c>
      <c r="D7">
        <v>0</v>
      </c>
      <c r="E7">
        <v>0.02</v>
      </c>
      <c r="F7">
        <v>0</v>
      </c>
      <c r="G7">
        <v>0</v>
      </c>
      <c r="H7">
        <v>0.8</v>
      </c>
      <c r="I7">
        <v>2</v>
      </c>
      <c r="J7">
        <v>0.008</v>
      </c>
      <c r="K7">
        <v>0</v>
      </c>
      <c r="L7">
        <v>0</v>
      </c>
      <c r="M7">
        <v>0</v>
      </c>
      <c r="N7">
        <v>0</v>
      </c>
      <c r="O7">
        <v>0</v>
      </c>
      <c r="P7">
        <v>0</v>
      </c>
      <c r="Q7">
        <v>0.1</v>
      </c>
      <c r="R7">
        <v>0</v>
      </c>
      <c r="S7">
        <v>0</v>
      </c>
      <c r="T7">
        <v>0.1</v>
      </c>
      <c r="U7">
        <v>0</v>
      </c>
      <c r="V7" s="35"/>
      <c r="W7" s="35"/>
      <c r="X7" s="35"/>
      <c r="Y7" s="35"/>
      <c r="Z7" s="35"/>
      <c r="AA7" s="35"/>
    </row>
    <row r="8" spans="1:27" ht="15">
      <c r="A8" s="18" t="s">
        <v>31</v>
      </c>
      <c r="B8">
        <v>0</v>
      </c>
      <c r="C8">
        <v>0.8</v>
      </c>
      <c r="D8">
        <v>0</v>
      </c>
      <c r="E8">
        <v>0.09</v>
      </c>
      <c r="F8">
        <v>0.09</v>
      </c>
      <c r="G8">
        <v>0.05</v>
      </c>
      <c r="H8">
        <v>4.3</v>
      </c>
      <c r="I8">
        <v>6</v>
      </c>
      <c r="J8">
        <v>0.008</v>
      </c>
      <c r="K8">
        <v>0</v>
      </c>
      <c r="L8">
        <v>0</v>
      </c>
      <c r="M8">
        <v>0.7</v>
      </c>
      <c r="N8">
        <v>0.1</v>
      </c>
      <c r="O8">
        <v>0</v>
      </c>
      <c r="P8">
        <v>0</v>
      </c>
      <c r="Q8">
        <v>0.8</v>
      </c>
      <c r="R8">
        <v>0.2</v>
      </c>
      <c r="S8">
        <v>0</v>
      </c>
      <c r="T8">
        <v>1.2</v>
      </c>
      <c r="U8">
        <v>0</v>
      </c>
      <c r="V8" s="35"/>
      <c r="W8" s="35"/>
      <c r="X8" s="35"/>
      <c r="Y8" s="35"/>
      <c r="Z8" s="35"/>
      <c r="AA8" s="35"/>
    </row>
    <row r="9" spans="1:27" ht="15">
      <c r="A9" s="18" t="s">
        <v>32</v>
      </c>
      <c r="B9">
        <v>0</v>
      </c>
      <c r="C9">
        <v>0.2</v>
      </c>
      <c r="D9">
        <v>0</v>
      </c>
      <c r="E9">
        <v>0.34</v>
      </c>
      <c r="F9">
        <v>0.19</v>
      </c>
      <c r="G9">
        <v>0.12</v>
      </c>
      <c r="H9">
        <v>5</v>
      </c>
      <c r="I9">
        <v>2</v>
      </c>
      <c r="J9">
        <v>0.01</v>
      </c>
      <c r="K9">
        <v>0</v>
      </c>
      <c r="L9">
        <v>0</v>
      </c>
      <c r="M9">
        <v>0.2</v>
      </c>
      <c r="N9">
        <v>0.1</v>
      </c>
      <c r="O9">
        <v>0</v>
      </c>
      <c r="P9">
        <v>0</v>
      </c>
      <c r="Q9">
        <v>0.4</v>
      </c>
      <c r="R9">
        <v>0</v>
      </c>
      <c r="S9">
        <v>0</v>
      </c>
      <c r="T9">
        <v>0.5</v>
      </c>
      <c r="U9">
        <v>0</v>
      </c>
      <c r="V9" s="35"/>
      <c r="W9" s="35"/>
      <c r="X9" s="35"/>
      <c r="Y9" s="35"/>
      <c r="Z9" s="35"/>
      <c r="AA9" s="35"/>
    </row>
    <row r="10" spans="1:27" ht="15">
      <c r="A10" s="18" t="s">
        <v>33</v>
      </c>
      <c r="B10">
        <v>0</v>
      </c>
      <c r="C10">
        <v>3.2</v>
      </c>
      <c r="D10">
        <v>0</v>
      </c>
      <c r="E10">
        <v>0.11</v>
      </c>
      <c r="F10">
        <v>0.05</v>
      </c>
      <c r="G10">
        <v>0.03</v>
      </c>
      <c r="H10">
        <v>99</v>
      </c>
      <c r="I10">
        <v>3</v>
      </c>
      <c r="J10">
        <v>0.01</v>
      </c>
      <c r="K10">
        <v>0</v>
      </c>
      <c r="L10">
        <v>0</v>
      </c>
      <c r="M10">
        <v>3.2</v>
      </c>
      <c r="N10">
        <v>0</v>
      </c>
      <c r="O10">
        <v>0</v>
      </c>
      <c r="P10">
        <v>0</v>
      </c>
      <c r="Q10">
        <v>0.5</v>
      </c>
      <c r="R10">
        <v>0.1</v>
      </c>
      <c r="S10">
        <v>0</v>
      </c>
      <c r="T10" s="22">
        <v>0.6</v>
      </c>
      <c r="U10" s="23">
        <v>0</v>
      </c>
      <c r="V10" s="35"/>
      <c r="W10" s="35"/>
      <c r="X10" s="35"/>
      <c r="Y10" s="35"/>
      <c r="Z10" s="35"/>
      <c r="AA10" s="35"/>
    </row>
    <row r="11" spans="1:27" ht="15">
      <c r="A11" s="23"/>
      <c r="B11" s="23"/>
      <c r="C11" s="23"/>
      <c r="D11" s="23"/>
      <c r="E11" s="23"/>
      <c r="F11" s="23"/>
      <c r="G11" s="23"/>
      <c r="H11" s="23"/>
      <c r="I11" s="23"/>
      <c r="J11" s="23"/>
      <c r="K11" s="23"/>
      <c r="L11" s="23"/>
      <c r="M11" s="23"/>
      <c r="N11" s="23"/>
      <c r="O11" s="23"/>
      <c r="P11" s="23"/>
      <c r="Q11" s="23"/>
      <c r="R11" s="23"/>
      <c r="S11" s="23"/>
      <c r="T11" s="23"/>
      <c r="U11" s="23"/>
      <c r="V11" s="35"/>
      <c r="W11" s="35"/>
      <c r="X11" s="35"/>
      <c r="Y11" s="35"/>
      <c r="Z11" s="35"/>
      <c r="AA11" s="35"/>
    </row>
    <row r="12" spans="1:27" ht="15">
      <c r="A12" s="48" t="s">
        <v>117</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ht="15">
      <c r="A13" s="23" t="s">
        <v>29</v>
      </c>
      <c r="B13" s="23">
        <v>0</v>
      </c>
      <c r="C13" s="23">
        <v>3</v>
      </c>
      <c r="D13" s="23">
        <v>6.1</v>
      </c>
      <c r="E13" s="23">
        <v>0</v>
      </c>
      <c r="F13" s="23">
        <v>0.4</v>
      </c>
      <c r="G13" s="23">
        <v>0.24</v>
      </c>
      <c r="H13" s="23">
        <v>1.3</v>
      </c>
      <c r="I13" s="23">
        <v>3</v>
      </c>
      <c r="J13" s="23">
        <v>0.07</v>
      </c>
      <c r="K13" s="23">
        <v>0</v>
      </c>
      <c r="L13" s="23">
        <v>0</v>
      </c>
      <c r="M13" s="23">
        <v>2.7</v>
      </c>
      <c r="N13" s="23">
        <v>0</v>
      </c>
      <c r="O13" s="23">
        <v>0</v>
      </c>
      <c r="P13" s="23">
        <v>0</v>
      </c>
      <c r="Q13" s="23">
        <v>0</v>
      </c>
      <c r="R13" s="23">
        <v>0</v>
      </c>
      <c r="S13" s="23">
        <v>0</v>
      </c>
      <c r="T13" s="23">
        <v>0</v>
      </c>
      <c r="U13" s="23">
        <v>0</v>
      </c>
      <c r="V13" s="23"/>
      <c r="W13" s="23"/>
      <c r="X13" s="23"/>
      <c r="Y13" s="23"/>
      <c r="Z13" s="23"/>
      <c r="AA13" s="23"/>
    </row>
    <row r="14" spans="1:21" ht="15">
      <c r="A14" t="s">
        <v>30</v>
      </c>
      <c r="B14">
        <v>0</v>
      </c>
      <c r="C14">
        <v>0.1</v>
      </c>
      <c r="D14">
        <v>0.8</v>
      </c>
      <c r="E14">
        <v>0.04</v>
      </c>
      <c r="F14">
        <v>0.79</v>
      </c>
      <c r="G14">
        <v>0.47</v>
      </c>
      <c r="H14">
        <v>2.3</v>
      </c>
      <c r="I14">
        <v>1</v>
      </c>
      <c r="J14">
        <v>0.07</v>
      </c>
      <c r="K14">
        <v>0</v>
      </c>
      <c r="L14">
        <v>0</v>
      </c>
      <c r="M14">
        <v>0.1</v>
      </c>
      <c r="N14">
        <v>0</v>
      </c>
      <c r="O14">
        <v>0</v>
      </c>
      <c r="P14">
        <v>0</v>
      </c>
      <c r="Q14">
        <v>0.4</v>
      </c>
      <c r="R14">
        <v>0</v>
      </c>
      <c r="S14">
        <v>0</v>
      </c>
      <c r="T14">
        <v>0.4</v>
      </c>
      <c r="U14">
        <v>0</v>
      </c>
    </row>
    <row r="15" spans="1:21" ht="15">
      <c r="A15" t="s">
        <v>31</v>
      </c>
      <c r="B15">
        <v>0</v>
      </c>
      <c r="C15">
        <v>4.9</v>
      </c>
      <c r="D15">
        <v>0</v>
      </c>
      <c r="E15">
        <v>0.16</v>
      </c>
      <c r="F15">
        <v>1.13</v>
      </c>
      <c r="G15">
        <v>0.68</v>
      </c>
      <c r="H15">
        <v>9.9</v>
      </c>
      <c r="I15">
        <v>3</v>
      </c>
      <c r="J15">
        <v>0.07</v>
      </c>
      <c r="K15">
        <v>0</v>
      </c>
      <c r="L15">
        <v>0</v>
      </c>
      <c r="M15">
        <v>4.7</v>
      </c>
      <c r="N15">
        <v>0.6</v>
      </c>
      <c r="O15">
        <v>0</v>
      </c>
      <c r="P15">
        <v>0</v>
      </c>
      <c r="Q15">
        <v>3.8</v>
      </c>
      <c r="R15">
        <v>1.2</v>
      </c>
      <c r="S15">
        <v>0</v>
      </c>
      <c r="T15">
        <v>5.5</v>
      </c>
      <c r="U15">
        <v>0</v>
      </c>
    </row>
    <row r="16" spans="1:21" ht="15">
      <c r="A16" t="s">
        <v>32</v>
      </c>
      <c r="B16">
        <v>0</v>
      </c>
      <c r="C16">
        <v>2.2</v>
      </c>
      <c r="D16">
        <v>4.6</v>
      </c>
      <c r="E16">
        <v>0.51</v>
      </c>
      <c r="F16">
        <v>8.35</v>
      </c>
      <c r="G16">
        <v>5.01</v>
      </c>
      <c r="H16">
        <v>15.7</v>
      </c>
      <c r="I16">
        <v>0</v>
      </c>
      <c r="J16">
        <v>0.08</v>
      </c>
      <c r="K16">
        <v>0</v>
      </c>
      <c r="L16">
        <v>0</v>
      </c>
      <c r="M16">
        <v>1.1</v>
      </c>
      <c r="N16">
        <v>0.3</v>
      </c>
      <c r="O16">
        <v>0</v>
      </c>
      <c r="P16">
        <v>0</v>
      </c>
      <c r="Q16">
        <v>1.8</v>
      </c>
      <c r="R16">
        <v>0.1</v>
      </c>
      <c r="S16">
        <v>0</v>
      </c>
      <c r="T16">
        <v>2.3</v>
      </c>
      <c r="U16">
        <v>0</v>
      </c>
    </row>
    <row r="17" spans="1:21" ht="15">
      <c r="A17" t="s">
        <v>33</v>
      </c>
      <c r="B17">
        <v>0</v>
      </c>
      <c r="C17">
        <v>27.6</v>
      </c>
      <c r="D17">
        <v>106.8</v>
      </c>
      <c r="E17">
        <v>0.19</v>
      </c>
      <c r="F17">
        <v>158.27</v>
      </c>
      <c r="G17">
        <v>94.96</v>
      </c>
      <c r="H17">
        <v>353</v>
      </c>
      <c r="I17">
        <v>1</v>
      </c>
      <c r="J17">
        <v>0.08</v>
      </c>
      <c r="K17">
        <v>0</v>
      </c>
      <c r="L17">
        <v>0</v>
      </c>
      <c r="M17">
        <v>14.2</v>
      </c>
      <c r="N17">
        <v>0</v>
      </c>
      <c r="O17">
        <v>0</v>
      </c>
      <c r="P17">
        <v>0</v>
      </c>
      <c r="Q17">
        <v>1.5</v>
      </c>
      <c r="R17">
        <v>0.5</v>
      </c>
      <c r="S17">
        <v>0</v>
      </c>
      <c r="T17">
        <v>2</v>
      </c>
      <c r="U17">
        <v>0</v>
      </c>
    </row>
    <row r="19" ht="15">
      <c r="A19" t="s">
        <v>118</v>
      </c>
    </row>
    <row r="20" spans="1:21" ht="15">
      <c r="A20" t="s">
        <v>29</v>
      </c>
      <c r="B20">
        <v>0</v>
      </c>
      <c r="C20">
        <v>4</v>
      </c>
      <c r="D20">
        <v>0.1</v>
      </c>
      <c r="E20">
        <v>0</v>
      </c>
      <c r="F20">
        <v>0.41</v>
      </c>
      <c r="G20">
        <v>0.25</v>
      </c>
      <c r="H20">
        <v>1.9</v>
      </c>
      <c r="I20">
        <v>2</v>
      </c>
      <c r="J20">
        <v>0.09</v>
      </c>
      <c r="K20">
        <v>0</v>
      </c>
      <c r="L20">
        <v>0</v>
      </c>
      <c r="M20">
        <v>4</v>
      </c>
      <c r="N20">
        <v>0</v>
      </c>
      <c r="O20">
        <v>0</v>
      </c>
      <c r="P20">
        <v>0</v>
      </c>
      <c r="Q20">
        <v>0</v>
      </c>
      <c r="R20">
        <v>0</v>
      </c>
      <c r="S20">
        <v>0</v>
      </c>
      <c r="T20">
        <v>0</v>
      </c>
      <c r="U20">
        <v>0</v>
      </c>
    </row>
    <row r="21" spans="1:21" ht="15">
      <c r="A21" t="s">
        <v>30</v>
      </c>
      <c r="B21">
        <v>0</v>
      </c>
      <c r="C21">
        <v>0.6</v>
      </c>
      <c r="D21">
        <v>8.5</v>
      </c>
      <c r="E21">
        <v>0.06</v>
      </c>
      <c r="F21">
        <v>1.78</v>
      </c>
      <c r="G21">
        <v>1.07</v>
      </c>
      <c r="H21">
        <v>3.4</v>
      </c>
      <c r="I21">
        <v>0</v>
      </c>
      <c r="J21">
        <v>0.09</v>
      </c>
      <c r="K21">
        <v>0</v>
      </c>
      <c r="L21">
        <v>0</v>
      </c>
      <c r="M21">
        <v>0.1</v>
      </c>
      <c r="N21">
        <v>0</v>
      </c>
      <c r="O21">
        <v>0</v>
      </c>
      <c r="P21">
        <v>0</v>
      </c>
      <c r="Q21">
        <v>0.5</v>
      </c>
      <c r="R21">
        <v>0.1</v>
      </c>
      <c r="S21">
        <v>0</v>
      </c>
      <c r="T21">
        <v>0.6</v>
      </c>
      <c r="U21">
        <v>0</v>
      </c>
    </row>
    <row r="22" spans="1:21" ht="15">
      <c r="A22" t="s">
        <v>31</v>
      </c>
      <c r="B22">
        <v>0</v>
      </c>
      <c r="C22">
        <v>8.8</v>
      </c>
      <c r="D22">
        <v>0</v>
      </c>
      <c r="E22">
        <v>0.22</v>
      </c>
      <c r="F22">
        <v>1.54</v>
      </c>
      <c r="G22">
        <v>0.92</v>
      </c>
      <c r="H22">
        <v>28.5</v>
      </c>
      <c r="I22">
        <v>2</v>
      </c>
      <c r="J22">
        <v>0.09</v>
      </c>
      <c r="K22">
        <v>0</v>
      </c>
      <c r="L22">
        <v>0</v>
      </c>
      <c r="M22">
        <v>8.4</v>
      </c>
      <c r="N22">
        <v>0.9</v>
      </c>
      <c r="O22">
        <v>0</v>
      </c>
      <c r="P22">
        <v>0</v>
      </c>
      <c r="Q22">
        <v>5.4</v>
      </c>
      <c r="R22">
        <v>1.7</v>
      </c>
      <c r="S22">
        <v>0</v>
      </c>
      <c r="T22">
        <v>7.9</v>
      </c>
      <c r="U22">
        <v>0</v>
      </c>
    </row>
    <row r="23" spans="1:21" ht="15">
      <c r="A23" t="s">
        <v>32</v>
      </c>
      <c r="B23">
        <v>0</v>
      </c>
      <c r="C23">
        <v>35.8</v>
      </c>
      <c r="D23">
        <v>334.1</v>
      </c>
      <c r="E23">
        <v>0.65</v>
      </c>
      <c r="F23">
        <v>68.93</v>
      </c>
      <c r="G23">
        <v>41.36</v>
      </c>
      <c r="H23">
        <v>70.6</v>
      </c>
      <c r="I23">
        <v>0</v>
      </c>
      <c r="J23">
        <v>0.1</v>
      </c>
      <c r="K23">
        <v>0</v>
      </c>
      <c r="L23">
        <v>0</v>
      </c>
      <c r="M23">
        <v>1.8</v>
      </c>
      <c r="N23">
        <v>0.5</v>
      </c>
      <c r="O23">
        <v>0</v>
      </c>
      <c r="P23">
        <v>0</v>
      </c>
      <c r="Q23">
        <v>2.6</v>
      </c>
      <c r="R23">
        <v>0.2</v>
      </c>
      <c r="S23">
        <v>0</v>
      </c>
      <c r="T23">
        <v>3.2</v>
      </c>
      <c r="U23">
        <v>0</v>
      </c>
    </row>
    <row r="24" spans="1:21" ht="15">
      <c r="A24" t="s">
        <v>33</v>
      </c>
      <c r="B24">
        <v>0</v>
      </c>
      <c r="C24">
        <v>181</v>
      </c>
      <c r="D24">
        <v>164.8</v>
      </c>
      <c r="E24">
        <v>0.25</v>
      </c>
      <c r="F24">
        <v>717.23</v>
      </c>
      <c r="G24">
        <v>430.34</v>
      </c>
      <c r="H24">
        <v>881.3</v>
      </c>
      <c r="I24">
        <v>1</v>
      </c>
      <c r="J24">
        <v>0.1</v>
      </c>
      <c r="K24">
        <v>0</v>
      </c>
      <c r="L24">
        <v>0</v>
      </c>
      <c r="M24">
        <v>20.8</v>
      </c>
      <c r="N24">
        <v>0</v>
      </c>
      <c r="O24">
        <v>0</v>
      </c>
      <c r="P24">
        <v>0</v>
      </c>
      <c r="Q24">
        <v>2</v>
      </c>
      <c r="R24">
        <v>0.6</v>
      </c>
      <c r="S24">
        <v>0</v>
      </c>
      <c r="T24">
        <v>2.7</v>
      </c>
      <c r="U24">
        <v>0</v>
      </c>
    </row>
    <row r="26" ht="15">
      <c r="A26" t="s">
        <v>119</v>
      </c>
    </row>
    <row r="27" spans="1:21" ht="15">
      <c r="A27" t="s">
        <v>29</v>
      </c>
      <c r="B27">
        <v>0</v>
      </c>
      <c r="C27">
        <v>54</v>
      </c>
      <c r="D27">
        <v>0.2</v>
      </c>
      <c r="E27">
        <v>0</v>
      </c>
      <c r="F27">
        <v>0.43</v>
      </c>
      <c r="G27">
        <v>0.26</v>
      </c>
      <c r="H27">
        <v>10.4</v>
      </c>
      <c r="I27">
        <v>1</v>
      </c>
      <c r="J27">
        <v>0.17</v>
      </c>
      <c r="K27">
        <v>0</v>
      </c>
      <c r="L27">
        <v>0</v>
      </c>
      <c r="M27">
        <v>21.5</v>
      </c>
      <c r="N27">
        <v>0</v>
      </c>
      <c r="O27">
        <v>0</v>
      </c>
      <c r="P27">
        <v>0</v>
      </c>
      <c r="Q27">
        <v>0</v>
      </c>
      <c r="R27">
        <v>0.1</v>
      </c>
      <c r="S27">
        <v>0</v>
      </c>
      <c r="T27">
        <v>0.1</v>
      </c>
      <c r="U27">
        <v>0</v>
      </c>
    </row>
    <row r="28" spans="1:21" ht="15">
      <c r="A28" t="s">
        <v>30</v>
      </c>
      <c r="B28">
        <v>0</v>
      </c>
      <c r="C28">
        <v>0.7</v>
      </c>
      <c r="D28">
        <v>1.8</v>
      </c>
      <c r="E28">
        <v>0.07</v>
      </c>
      <c r="F28">
        <v>3.32</v>
      </c>
      <c r="G28">
        <v>1.99</v>
      </c>
      <c r="H28">
        <v>5.6</v>
      </c>
      <c r="I28">
        <v>0</v>
      </c>
      <c r="J28">
        <v>0.18</v>
      </c>
      <c r="K28">
        <v>0</v>
      </c>
      <c r="L28">
        <v>0</v>
      </c>
      <c r="M28">
        <v>0.4</v>
      </c>
      <c r="N28">
        <v>0</v>
      </c>
      <c r="O28">
        <v>0</v>
      </c>
      <c r="P28">
        <v>0</v>
      </c>
      <c r="Q28">
        <v>1.9</v>
      </c>
      <c r="R28">
        <v>0.2</v>
      </c>
      <c r="S28">
        <v>0</v>
      </c>
      <c r="T28">
        <v>2.1</v>
      </c>
      <c r="U28">
        <v>0</v>
      </c>
    </row>
    <row r="29" spans="1:21" ht="15">
      <c r="A29" t="s">
        <v>31</v>
      </c>
      <c r="B29">
        <v>0</v>
      </c>
      <c r="C29">
        <v>101.3</v>
      </c>
      <c r="D29">
        <v>14.4</v>
      </c>
      <c r="E29">
        <v>0.28</v>
      </c>
      <c r="F29">
        <v>75.41</v>
      </c>
      <c r="G29">
        <v>45.24</v>
      </c>
      <c r="H29">
        <v>101.6</v>
      </c>
      <c r="I29">
        <v>0</v>
      </c>
      <c r="J29">
        <v>0.17</v>
      </c>
      <c r="K29">
        <v>0</v>
      </c>
      <c r="L29">
        <v>0</v>
      </c>
      <c r="M29">
        <v>38.2</v>
      </c>
      <c r="N29">
        <v>3.5</v>
      </c>
      <c r="O29">
        <v>0</v>
      </c>
      <c r="P29">
        <v>0</v>
      </c>
      <c r="Q29">
        <v>20.8</v>
      </c>
      <c r="R29">
        <v>6.6</v>
      </c>
      <c r="S29">
        <v>0</v>
      </c>
      <c r="T29">
        <v>30.9</v>
      </c>
      <c r="U29">
        <v>0</v>
      </c>
    </row>
    <row r="30" spans="1:21" ht="15">
      <c r="A30" t="s">
        <v>32</v>
      </c>
      <c r="B30">
        <v>0</v>
      </c>
      <c r="C30">
        <v>25</v>
      </c>
      <c r="D30">
        <v>3.4</v>
      </c>
      <c r="E30">
        <v>0.81</v>
      </c>
      <c r="F30">
        <v>81.25</v>
      </c>
      <c r="G30">
        <v>48.75</v>
      </c>
      <c r="H30">
        <v>92</v>
      </c>
      <c r="I30">
        <v>0</v>
      </c>
      <c r="J30">
        <v>0.19</v>
      </c>
      <c r="K30">
        <v>0</v>
      </c>
      <c r="L30">
        <v>0</v>
      </c>
      <c r="M30">
        <v>8</v>
      </c>
      <c r="N30">
        <v>1.8</v>
      </c>
      <c r="O30">
        <v>0</v>
      </c>
      <c r="P30">
        <v>0</v>
      </c>
      <c r="Q30">
        <v>9.7</v>
      </c>
      <c r="R30">
        <v>0.7</v>
      </c>
      <c r="S30">
        <v>0</v>
      </c>
      <c r="T30">
        <v>12.2</v>
      </c>
      <c r="U30">
        <v>0</v>
      </c>
    </row>
    <row r="31" spans="1:21" ht="15">
      <c r="A31" t="s">
        <v>33</v>
      </c>
      <c r="B31">
        <v>0</v>
      </c>
      <c r="C31">
        <v>88.4</v>
      </c>
      <c r="D31">
        <v>68.2</v>
      </c>
      <c r="E31">
        <v>0.32</v>
      </c>
      <c r="F31">
        <v>1594.77</v>
      </c>
      <c r="G31">
        <v>956.86</v>
      </c>
      <c r="H31">
        <v>1931.7</v>
      </c>
      <c r="I31">
        <v>0</v>
      </c>
      <c r="J31">
        <v>0.18</v>
      </c>
      <c r="K31">
        <v>0</v>
      </c>
      <c r="L31">
        <v>0</v>
      </c>
      <c r="M31">
        <v>75.4</v>
      </c>
      <c r="N31">
        <v>0.1</v>
      </c>
      <c r="O31">
        <v>0</v>
      </c>
      <c r="P31">
        <v>0</v>
      </c>
      <c r="Q31">
        <v>6.1</v>
      </c>
      <c r="R31">
        <v>2</v>
      </c>
      <c r="S31">
        <v>0</v>
      </c>
      <c r="T31">
        <v>8.1</v>
      </c>
      <c r="U31">
        <v>0</v>
      </c>
    </row>
    <row r="34" ht="15">
      <c r="A34" s="40" t="s">
        <v>120</v>
      </c>
    </row>
    <row r="35" spans="1:21" ht="15">
      <c r="A35" t="s">
        <v>29</v>
      </c>
      <c r="B35">
        <v>0</v>
      </c>
      <c r="C35">
        <v>2155.5</v>
      </c>
      <c r="D35">
        <v>18.8</v>
      </c>
      <c r="E35">
        <v>0</v>
      </c>
      <c r="F35">
        <v>95.6</v>
      </c>
      <c r="G35">
        <v>57.36</v>
      </c>
      <c r="H35">
        <v>97</v>
      </c>
      <c r="I35">
        <v>0</v>
      </c>
      <c r="J35">
        <v>0.29</v>
      </c>
      <c r="K35">
        <v>0</v>
      </c>
      <c r="L35">
        <v>0</v>
      </c>
      <c r="M35">
        <v>94.7</v>
      </c>
      <c r="N35">
        <v>0</v>
      </c>
      <c r="O35">
        <v>0</v>
      </c>
      <c r="P35">
        <v>0</v>
      </c>
      <c r="Q35">
        <v>0.1</v>
      </c>
      <c r="R35">
        <v>0.2</v>
      </c>
      <c r="S35">
        <v>0</v>
      </c>
      <c r="T35">
        <v>0.3</v>
      </c>
      <c r="U35">
        <v>0</v>
      </c>
    </row>
    <row r="36" spans="1:21" ht="15">
      <c r="A36" t="s">
        <v>30</v>
      </c>
      <c r="B36">
        <v>0</v>
      </c>
      <c r="C36">
        <v>3</v>
      </c>
      <c r="D36">
        <v>2.1</v>
      </c>
      <c r="E36">
        <v>0.1</v>
      </c>
      <c r="F36">
        <v>4.05</v>
      </c>
      <c r="G36">
        <v>2.43</v>
      </c>
      <c r="H36">
        <v>6.8</v>
      </c>
      <c r="I36">
        <v>0</v>
      </c>
      <c r="J36">
        <v>0.3</v>
      </c>
      <c r="K36">
        <v>0</v>
      </c>
      <c r="L36">
        <v>0</v>
      </c>
      <c r="M36">
        <v>1.9</v>
      </c>
      <c r="N36">
        <v>0</v>
      </c>
      <c r="O36">
        <v>0</v>
      </c>
      <c r="P36">
        <v>0</v>
      </c>
      <c r="Q36">
        <v>6.4</v>
      </c>
      <c r="R36">
        <v>0.8</v>
      </c>
      <c r="S36">
        <v>0</v>
      </c>
      <c r="T36">
        <v>7.2</v>
      </c>
      <c r="U36">
        <v>0</v>
      </c>
    </row>
    <row r="37" spans="1:21" ht="15">
      <c r="A37" t="s">
        <v>31</v>
      </c>
      <c r="B37">
        <v>0</v>
      </c>
      <c r="C37">
        <v>2785.6</v>
      </c>
      <c r="D37">
        <v>12.4</v>
      </c>
      <c r="E37">
        <v>0.3</v>
      </c>
      <c r="F37">
        <v>295.84</v>
      </c>
      <c r="G37">
        <v>177.5</v>
      </c>
      <c r="H37">
        <v>302</v>
      </c>
      <c r="I37">
        <v>0.2</v>
      </c>
      <c r="J37">
        <v>0.29</v>
      </c>
      <c r="K37">
        <v>0</v>
      </c>
      <c r="L37">
        <v>0</v>
      </c>
      <c r="M37">
        <v>168.4</v>
      </c>
      <c r="N37">
        <v>12.9</v>
      </c>
      <c r="O37">
        <v>0</v>
      </c>
      <c r="P37">
        <v>0</v>
      </c>
      <c r="Q37">
        <v>73.4</v>
      </c>
      <c r="R37">
        <v>24.4</v>
      </c>
      <c r="S37">
        <v>0</v>
      </c>
      <c r="T37">
        <v>110.8</v>
      </c>
      <c r="U37">
        <v>0</v>
      </c>
    </row>
    <row r="38" spans="1:21" ht="15">
      <c r="A38" t="s">
        <v>32</v>
      </c>
      <c r="B38">
        <v>0</v>
      </c>
      <c r="C38">
        <v>50.9</v>
      </c>
      <c r="D38">
        <v>3.7</v>
      </c>
      <c r="E38">
        <v>0.9</v>
      </c>
      <c r="F38">
        <v>100.74</v>
      </c>
      <c r="G38">
        <v>60.44</v>
      </c>
      <c r="H38">
        <v>108.8</v>
      </c>
      <c r="I38">
        <v>0</v>
      </c>
      <c r="J38">
        <v>0.32</v>
      </c>
      <c r="K38">
        <v>0</v>
      </c>
      <c r="L38">
        <v>0</v>
      </c>
      <c r="M38">
        <v>32.3</v>
      </c>
      <c r="N38">
        <v>6.9</v>
      </c>
      <c r="O38">
        <v>0</v>
      </c>
      <c r="P38">
        <v>0</v>
      </c>
      <c r="Q38">
        <v>31.8</v>
      </c>
      <c r="R38">
        <v>2.6</v>
      </c>
      <c r="S38">
        <v>0</v>
      </c>
      <c r="T38">
        <v>41.3</v>
      </c>
      <c r="U38">
        <v>0</v>
      </c>
    </row>
    <row r="39" spans="1:21" ht="15">
      <c r="A39" t="s">
        <v>33</v>
      </c>
      <c r="B39">
        <v>0</v>
      </c>
      <c r="C39">
        <v>225.9</v>
      </c>
      <c r="D39">
        <v>5.1</v>
      </c>
      <c r="E39">
        <v>0.4</v>
      </c>
      <c r="F39">
        <v>1802.86</v>
      </c>
      <c r="G39">
        <v>1081.71</v>
      </c>
      <c r="H39">
        <v>2219.6</v>
      </c>
      <c r="I39">
        <v>0</v>
      </c>
      <c r="J39">
        <v>0.31</v>
      </c>
      <c r="K39">
        <v>0</v>
      </c>
      <c r="L39">
        <v>0</v>
      </c>
      <c r="M39">
        <v>216.8</v>
      </c>
      <c r="N39">
        <v>0.2</v>
      </c>
      <c r="O39">
        <v>0</v>
      </c>
      <c r="P39">
        <v>0</v>
      </c>
      <c r="Q39">
        <v>16</v>
      </c>
      <c r="R39">
        <v>5.2</v>
      </c>
      <c r="S39">
        <v>0</v>
      </c>
      <c r="T39">
        <v>21.4</v>
      </c>
      <c r="U39">
        <v>0</v>
      </c>
    </row>
    <row r="41" ht="15">
      <c r="A41" t="s">
        <v>121</v>
      </c>
    </row>
    <row r="42" spans="1:21" ht="15">
      <c r="A42" t="s">
        <v>29</v>
      </c>
      <c r="B42">
        <v>0</v>
      </c>
      <c r="C42">
        <v>232</v>
      </c>
      <c r="D42">
        <v>0.3</v>
      </c>
      <c r="E42">
        <v>0</v>
      </c>
      <c r="F42">
        <v>97.27</v>
      </c>
      <c r="G42">
        <v>58.36</v>
      </c>
      <c r="H42">
        <v>85.5</v>
      </c>
      <c r="I42">
        <v>0</v>
      </c>
      <c r="J42">
        <v>0.42</v>
      </c>
      <c r="K42">
        <v>0</v>
      </c>
      <c r="L42">
        <v>0</v>
      </c>
      <c r="M42">
        <v>213.6</v>
      </c>
      <c r="N42">
        <v>0</v>
      </c>
      <c r="O42">
        <v>0</v>
      </c>
      <c r="P42">
        <v>0</v>
      </c>
      <c r="Q42">
        <v>0.4</v>
      </c>
      <c r="R42">
        <v>0.4</v>
      </c>
      <c r="S42">
        <v>0</v>
      </c>
      <c r="T42">
        <v>0.8</v>
      </c>
      <c r="U42">
        <v>0</v>
      </c>
    </row>
    <row r="43" spans="1:21" ht="15">
      <c r="A43" t="s">
        <v>30</v>
      </c>
      <c r="B43">
        <v>0</v>
      </c>
      <c r="C43">
        <v>7.6</v>
      </c>
      <c r="D43">
        <v>2.4</v>
      </c>
      <c r="E43">
        <v>0.1</v>
      </c>
      <c r="F43">
        <v>4.82</v>
      </c>
      <c r="G43">
        <v>2.89</v>
      </c>
      <c r="H43">
        <v>6.9</v>
      </c>
      <c r="I43">
        <v>0</v>
      </c>
      <c r="J43">
        <v>0.43</v>
      </c>
      <c r="K43">
        <v>0</v>
      </c>
      <c r="L43">
        <v>0</v>
      </c>
      <c r="M43">
        <v>5.1</v>
      </c>
      <c r="N43">
        <v>0</v>
      </c>
      <c r="O43">
        <v>0</v>
      </c>
      <c r="P43">
        <v>0</v>
      </c>
      <c r="Q43">
        <v>13.9</v>
      </c>
      <c r="R43">
        <v>2</v>
      </c>
      <c r="S43">
        <v>0</v>
      </c>
      <c r="T43">
        <v>15.9</v>
      </c>
      <c r="U43">
        <v>0</v>
      </c>
    </row>
    <row r="44" spans="1:21" ht="15">
      <c r="A44" t="s">
        <v>31</v>
      </c>
      <c r="B44">
        <v>0</v>
      </c>
      <c r="C44">
        <v>449.7</v>
      </c>
      <c r="D44">
        <v>1.4</v>
      </c>
      <c r="E44">
        <v>0.3</v>
      </c>
      <c r="F44">
        <v>320.83</v>
      </c>
      <c r="G44">
        <v>192.5</v>
      </c>
      <c r="H44">
        <v>279.6</v>
      </c>
      <c r="I44">
        <v>0</v>
      </c>
      <c r="J44">
        <v>0.42</v>
      </c>
      <c r="K44">
        <v>0</v>
      </c>
      <c r="L44">
        <v>0</v>
      </c>
      <c r="M44">
        <v>399.2</v>
      </c>
      <c r="N44">
        <v>31.3</v>
      </c>
      <c r="O44">
        <v>0</v>
      </c>
      <c r="P44">
        <v>0</v>
      </c>
      <c r="Q44">
        <v>170.6</v>
      </c>
      <c r="R44">
        <v>59.1</v>
      </c>
      <c r="S44">
        <v>0</v>
      </c>
      <c r="T44">
        <v>261</v>
      </c>
      <c r="U44">
        <v>0</v>
      </c>
    </row>
    <row r="45" spans="1:21" ht="15">
      <c r="A45" t="s">
        <v>32</v>
      </c>
      <c r="B45">
        <v>0</v>
      </c>
      <c r="C45">
        <v>117.1</v>
      </c>
      <c r="D45">
        <v>3.6</v>
      </c>
      <c r="E45">
        <v>0.8</v>
      </c>
      <c r="F45">
        <v>111.58</v>
      </c>
      <c r="G45">
        <v>66.95</v>
      </c>
      <c r="H45">
        <v>98.1</v>
      </c>
      <c r="I45">
        <v>0</v>
      </c>
      <c r="J45">
        <v>0.46</v>
      </c>
      <c r="K45">
        <v>0</v>
      </c>
      <c r="L45">
        <v>0</v>
      </c>
      <c r="M45">
        <v>77.8</v>
      </c>
      <c r="N45">
        <v>16.9</v>
      </c>
      <c r="O45">
        <v>0</v>
      </c>
      <c r="P45">
        <v>0</v>
      </c>
      <c r="Q45">
        <v>68.5</v>
      </c>
      <c r="R45">
        <v>6.3</v>
      </c>
      <c r="S45">
        <v>0</v>
      </c>
      <c r="T45">
        <v>91.7</v>
      </c>
      <c r="U45">
        <v>0</v>
      </c>
    </row>
    <row r="46" spans="1:21" ht="15">
      <c r="A46" t="s">
        <v>33</v>
      </c>
      <c r="B46">
        <v>0</v>
      </c>
      <c r="C46">
        <v>395.2</v>
      </c>
      <c r="D46">
        <v>4.6</v>
      </c>
      <c r="E46">
        <v>0.3</v>
      </c>
      <c r="F46">
        <v>1992.32</v>
      </c>
      <c r="G46">
        <v>1195.39</v>
      </c>
      <c r="H46">
        <v>2082.8</v>
      </c>
      <c r="I46">
        <v>0</v>
      </c>
      <c r="J46">
        <v>0.44</v>
      </c>
      <c r="K46">
        <v>0</v>
      </c>
      <c r="L46">
        <v>0</v>
      </c>
      <c r="M46">
        <v>377.3</v>
      </c>
      <c r="N46">
        <v>0.3</v>
      </c>
      <c r="O46">
        <v>0</v>
      </c>
      <c r="P46">
        <v>0</v>
      </c>
      <c r="Q46">
        <v>27.5</v>
      </c>
      <c r="R46">
        <v>9.2</v>
      </c>
      <c r="S46">
        <v>0</v>
      </c>
      <c r="T46">
        <v>37</v>
      </c>
      <c r="U46">
        <v>0</v>
      </c>
    </row>
    <row r="52" ht="15">
      <c r="A52" t="s">
        <v>122</v>
      </c>
    </row>
    <row r="53" spans="1:21" ht="15">
      <c r="A53" t="s">
        <v>29</v>
      </c>
      <c r="B53">
        <v>0</v>
      </c>
      <c r="C53">
        <v>0.5</v>
      </c>
      <c r="D53">
        <v>0</v>
      </c>
      <c r="E53">
        <v>0</v>
      </c>
      <c r="F53">
        <v>0</v>
      </c>
      <c r="G53">
        <v>0</v>
      </c>
      <c r="H53">
        <v>0.5</v>
      </c>
      <c r="I53">
        <v>11</v>
      </c>
      <c r="J53">
        <v>-0.002</v>
      </c>
      <c r="K53">
        <v>0</v>
      </c>
      <c r="L53">
        <v>0</v>
      </c>
      <c r="M53">
        <v>0.5</v>
      </c>
      <c r="N53">
        <v>0</v>
      </c>
      <c r="O53">
        <v>0</v>
      </c>
      <c r="P53">
        <v>0</v>
      </c>
      <c r="Q53">
        <v>0</v>
      </c>
      <c r="R53">
        <v>0</v>
      </c>
      <c r="S53">
        <v>0</v>
      </c>
      <c r="T53">
        <v>0</v>
      </c>
      <c r="U53">
        <v>0</v>
      </c>
    </row>
    <row r="54" spans="1:21" ht="15">
      <c r="A54" t="s">
        <v>30</v>
      </c>
      <c r="B54">
        <v>0</v>
      </c>
      <c r="C54">
        <v>0</v>
      </c>
      <c r="D54">
        <v>0</v>
      </c>
      <c r="E54">
        <v>-0.003</v>
      </c>
      <c r="F54">
        <v>0</v>
      </c>
      <c r="G54">
        <v>0</v>
      </c>
      <c r="H54">
        <v>0.7</v>
      </c>
      <c r="I54">
        <v>2</v>
      </c>
      <c r="J54">
        <v>-0.001</v>
      </c>
      <c r="K54">
        <v>0</v>
      </c>
      <c r="L54">
        <v>0</v>
      </c>
      <c r="M54">
        <v>0</v>
      </c>
      <c r="N54">
        <v>0</v>
      </c>
      <c r="O54">
        <v>0</v>
      </c>
      <c r="P54">
        <v>0</v>
      </c>
      <c r="Q54">
        <v>0.1</v>
      </c>
      <c r="R54">
        <v>0</v>
      </c>
      <c r="S54">
        <v>0</v>
      </c>
      <c r="T54">
        <v>0.1</v>
      </c>
      <c r="U54">
        <v>0</v>
      </c>
    </row>
    <row r="55" spans="1:21" ht="15">
      <c r="A55" t="s">
        <v>31</v>
      </c>
      <c r="B55">
        <v>0</v>
      </c>
      <c r="C55">
        <v>0.7</v>
      </c>
      <c r="D55">
        <v>0</v>
      </c>
      <c r="E55">
        <v>-0.024</v>
      </c>
      <c r="F55">
        <v>0</v>
      </c>
      <c r="G55">
        <v>0</v>
      </c>
      <c r="H55">
        <v>4.3</v>
      </c>
      <c r="I55">
        <v>7</v>
      </c>
      <c r="J55">
        <v>-0.002</v>
      </c>
      <c r="K55">
        <v>0</v>
      </c>
      <c r="L55">
        <v>0</v>
      </c>
      <c r="M55">
        <v>0.7</v>
      </c>
      <c r="N55">
        <v>0.1</v>
      </c>
      <c r="O55">
        <v>0</v>
      </c>
      <c r="P55">
        <v>0</v>
      </c>
      <c r="Q55">
        <v>0.8</v>
      </c>
      <c r="R55">
        <v>0.2</v>
      </c>
      <c r="S55">
        <v>0</v>
      </c>
      <c r="T55">
        <v>1.2</v>
      </c>
      <c r="U55">
        <v>0</v>
      </c>
    </row>
    <row r="56" spans="1:21" ht="15">
      <c r="A56" t="s">
        <v>32</v>
      </c>
      <c r="B56">
        <v>0</v>
      </c>
      <c r="C56">
        <v>0.2</v>
      </c>
      <c r="D56">
        <v>0</v>
      </c>
      <c r="E56">
        <v>0.067</v>
      </c>
      <c r="F56">
        <v>0.01</v>
      </c>
      <c r="G56">
        <v>0</v>
      </c>
      <c r="H56">
        <v>4.8</v>
      </c>
      <c r="I56">
        <v>2</v>
      </c>
      <c r="J56">
        <v>0</v>
      </c>
      <c r="K56">
        <v>0</v>
      </c>
      <c r="L56">
        <v>0</v>
      </c>
      <c r="M56">
        <v>0.2</v>
      </c>
      <c r="N56">
        <v>0.1</v>
      </c>
      <c r="O56">
        <v>0</v>
      </c>
      <c r="P56">
        <v>0</v>
      </c>
      <c r="Q56">
        <v>0.4</v>
      </c>
      <c r="R56">
        <v>0</v>
      </c>
      <c r="S56">
        <v>0</v>
      </c>
      <c r="T56">
        <v>0.5</v>
      </c>
      <c r="U56">
        <v>0</v>
      </c>
    </row>
    <row r="57" spans="1:21" ht="15">
      <c r="A57" t="s">
        <v>33</v>
      </c>
      <c r="B57">
        <v>0</v>
      </c>
      <c r="C57">
        <v>3.2</v>
      </c>
      <c r="D57">
        <v>0</v>
      </c>
      <c r="E57">
        <v>-0.016</v>
      </c>
      <c r="F57">
        <v>0</v>
      </c>
      <c r="G57">
        <v>0</v>
      </c>
      <c r="H57">
        <v>98.7</v>
      </c>
      <c r="I57">
        <v>4</v>
      </c>
      <c r="J57">
        <v>0</v>
      </c>
      <c r="K57">
        <v>0</v>
      </c>
      <c r="L57">
        <v>0</v>
      </c>
      <c r="M57">
        <v>3.2</v>
      </c>
      <c r="N57">
        <v>0</v>
      </c>
      <c r="O57">
        <v>0</v>
      </c>
      <c r="P57">
        <v>0</v>
      </c>
      <c r="Q57">
        <v>0.5</v>
      </c>
      <c r="R57">
        <v>0.1</v>
      </c>
      <c r="S57">
        <v>0</v>
      </c>
      <c r="T57">
        <v>0.6</v>
      </c>
      <c r="U57">
        <v>0</v>
      </c>
    </row>
    <row r="59" ht="15">
      <c r="A59" s="49" t="s">
        <v>123</v>
      </c>
    </row>
    <row r="60" spans="1:21" ht="15">
      <c r="A60" t="s">
        <v>29</v>
      </c>
      <c r="B60">
        <v>0</v>
      </c>
      <c r="C60">
        <v>2.6</v>
      </c>
      <c r="D60">
        <v>0</v>
      </c>
      <c r="E60">
        <v>0</v>
      </c>
      <c r="F60">
        <v>0</v>
      </c>
      <c r="G60">
        <v>0</v>
      </c>
      <c r="H60">
        <v>0.8</v>
      </c>
      <c r="I60">
        <v>11</v>
      </c>
      <c r="J60">
        <v>-0.01</v>
      </c>
      <c r="K60">
        <v>0</v>
      </c>
      <c r="L60">
        <v>0</v>
      </c>
      <c r="M60">
        <v>2.6</v>
      </c>
      <c r="N60">
        <v>0</v>
      </c>
      <c r="O60">
        <v>0</v>
      </c>
      <c r="P60">
        <v>0</v>
      </c>
      <c r="Q60">
        <v>0</v>
      </c>
      <c r="R60">
        <v>0</v>
      </c>
      <c r="S60">
        <v>0</v>
      </c>
      <c r="T60">
        <v>0</v>
      </c>
      <c r="U60">
        <v>0</v>
      </c>
    </row>
    <row r="61" spans="1:21" ht="15">
      <c r="A61" t="s">
        <v>30</v>
      </c>
      <c r="B61">
        <v>0</v>
      </c>
      <c r="C61">
        <v>0</v>
      </c>
      <c r="D61">
        <v>0</v>
      </c>
      <c r="E61">
        <v>-0.003</v>
      </c>
      <c r="F61">
        <v>0</v>
      </c>
      <c r="G61">
        <v>0</v>
      </c>
      <c r="H61">
        <v>1.2</v>
      </c>
      <c r="I61">
        <v>2</v>
      </c>
      <c r="J61">
        <v>-0.006</v>
      </c>
      <c r="K61">
        <v>0</v>
      </c>
      <c r="L61">
        <v>0</v>
      </c>
      <c r="M61">
        <v>0</v>
      </c>
      <c r="N61">
        <v>0</v>
      </c>
      <c r="O61">
        <v>0</v>
      </c>
      <c r="P61">
        <v>0</v>
      </c>
      <c r="Q61">
        <v>0.4</v>
      </c>
      <c r="R61">
        <v>0</v>
      </c>
      <c r="S61">
        <v>0</v>
      </c>
      <c r="T61">
        <v>0.4</v>
      </c>
      <c r="U61">
        <v>0</v>
      </c>
    </row>
    <row r="62" spans="1:21" ht="15">
      <c r="A62" t="s">
        <v>31</v>
      </c>
      <c r="B62">
        <v>0</v>
      </c>
      <c r="C62">
        <v>4.4</v>
      </c>
      <c r="D62">
        <v>0</v>
      </c>
      <c r="E62">
        <v>-0.024</v>
      </c>
      <c r="F62">
        <v>0</v>
      </c>
      <c r="G62">
        <v>0</v>
      </c>
      <c r="H62">
        <v>7.4</v>
      </c>
      <c r="I62">
        <v>7</v>
      </c>
      <c r="J62">
        <v>-0.012</v>
      </c>
      <c r="K62">
        <v>0</v>
      </c>
      <c r="L62">
        <v>0</v>
      </c>
      <c r="M62">
        <v>4.4</v>
      </c>
      <c r="N62">
        <v>0.6</v>
      </c>
      <c r="O62">
        <v>0</v>
      </c>
      <c r="P62">
        <v>0</v>
      </c>
      <c r="Q62">
        <v>3.9</v>
      </c>
      <c r="R62">
        <v>1.2</v>
      </c>
      <c r="S62">
        <v>0</v>
      </c>
      <c r="T62">
        <v>5.6</v>
      </c>
      <c r="U62">
        <v>0</v>
      </c>
    </row>
    <row r="63" spans="1:21" ht="15">
      <c r="A63" t="s">
        <v>32</v>
      </c>
      <c r="B63">
        <v>0</v>
      </c>
      <c r="C63">
        <v>1</v>
      </c>
      <c r="D63">
        <v>0</v>
      </c>
      <c r="E63">
        <v>0.067</v>
      </c>
      <c r="F63">
        <v>0.11</v>
      </c>
      <c r="G63">
        <v>0.02</v>
      </c>
      <c r="H63">
        <v>8.4</v>
      </c>
      <c r="I63">
        <v>2</v>
      </c>
      <c r="J63">
        <v>0</v>
      </c>
      <c r="K63">
        <v>0</v>
      </c>
      <c r="L63">
        <v>0</v>
      </c>
      <c r="M63">
        <v>1</v>
      </c>
      <c r="N63">
        <v>0.3</v>
      </c>
      <c r="O63">
        <v>0</v>
      </c>
      <c r="P63">
        <v>0</v>
      </c>
      <c r="Q63">
        <v>2.1</v>
      </c>
      <c r="R63">
        <v>0.1</v>
      </c>
      <c r="S63">
        <v>0</v>
      </c>
      <c r="T63">
        <v>2.5</v>
      </c>
      <c r="U63">
        <v>0</v>
      </c>
    </row>
    <row r="64" spans="1:21" ht="15">
      <c r="A64" t="s">
        <v>33</v>
      </c>
      <c r="B64">
        <v>0</v>
      </c>
      <c r="C64">
        <v>13.5</v>
      </c>
      <c r="D64">
        <v>0</v>
      </c>
      <c r="E64">
        <v>-0.016</v>
      </c>
      <c r="F64">
        <v>0.02</v>
      </c>
      <c r="G64">
        <v>0.09</v>
      </c>
      <c r="H64">
        <v>171.7</v>
      </c>
      <c r="I64">
        <v>4</v>
      </c>
      <c r="J64">
        <v>-0.004</v>
      </c>
      <c r="K64">
        <v>0</v>
      </c>
      <c r="L64">
        <v>0</v>
      </c>
      <c r="M64">
        <v>13.5</v>
      </c>
      <c r="N64">
        <v>0</v>
      </c>
      <c r="O64">
        <v>0</v>
      </c>
      <c r="P64">
        <v>0</v>
      </c>
      <c r="Q64">
        <v>1.5</v>
      </c>
      <c r="R64">
        <v>0.5</v>
      </c>
      <c r="S64">
        <v>0</v>
      </c>
      <c r="T64">
        <v>2</v>
      </c>
      <c r="U64">
        <v>0</v>
      </c>
    </row>
    <row r="66" ht="15">
      <c r="A66" t="s">
        <v>124</v>
      </c>
    </row>
    <row r="67" spans="1:21" ht="15">
      <c r="A67" t="s">
        <v>29</v>
      </c>
      <c r="B67">
        <v>0</v>
      </c>
      <c r="C67">
        <v>3.8</v>
      </c>
      <c r="D67">
        <v>0</v>
      </c>
      <c r="E67">
        <v>0</v>
      </c>
      <c r="F67">
        <v>0</v>
      </c>
      <c r="G67">
        <v>0</v>
      </c>
      <c r="H67">
        <v>0.9</v>
      </c>
      <c r="I67">
        <v>11</v>
      </c>
      <c r="J67">
        <v>-0.012</v>
      </c>
      <c r="K67">
        <v>0</v>
      </c>
      <c r="L67">
        <v>0</v>
      </c>
      <c r="M67">
        <v>3.8</v>
      </c>
      <c r="N67">
        <v>0</v>
      </c>
      <c r="O67">
        <v>0</v>
      </c>
      <c r="P67">
        <v>0</v>
      </c>
      <c r="Q67">
        <v>0</v>
      </c>
      <c r="R67">
        <v>0</v>
      </c>
      <c r="S67">
        <v>0</v>
      </c>
      <c r="T67">
        <v>0</v>
      </c>
      <c r="U67">
        <v>0</v>
      </c>
    </row>
    <row r="68" spans="1:21" ht="15">
      <c r="A68" t="s">
        <v>30</v>
      </c>
      <c r="B68">
        <v>0</v>
      </c>
      <c r="C68">
        <v>0.1</v>
      </c>
      <c r="D68">
        <v>0</v>
      </c>
      <c r="E68">
        <v>-0.003</v>
      </c>
      <c r="F68">
        <v>0</v>
      </c>
      <c r="G68">
        <v>0</v>
      </c>
      <c r="H68">
        <v>1.2</v>
      </c>
      <c r="I68">
        <v>2</v>
      </c>
      <c r="J68">
        <v>-0.007</v>
      </c>
      <c r="K68">
        <v>0</v>
      </c>
      <c r="L68">
        <v>0</v>
      </c>
      <c r="M68">
        <v>0.1</v>
      </c>
      <c r="N68">
        <v>0</v>
      </c>
      <c r="O68">
        <v>0</v>
      </c>
      <c r="P68">
        <v>0</v>
      </c>
      <c r="Q68">
        <v>0.6</v>
      </c>
      <c r="R68">
        <v>0.1</v>
      </c>
      <c r="S68">
        <v>0</v>
      </c>
      <c r="T68">
        <v>0.6</v>
      </c>
      <c r="U68">
        <v>0</v>
      </c>
    </row>
    <row r="69" spans="1:21" ht="15">
      <c r="A69" t="s">
        <v>31</v>
      </c>
      <c r="B69">
        <v>0</v>
      </c>
      <c r="C69">
        <v>6.5</v>
      </c>
      <c r="D69">
        <v>0</v>
      </c>
      <c r="E69">
        <v>-0.024</v>
      </c>
      <c r="F69">
        <v>0</v>
      </c>
      <c r="G69">
        <v>0</v>
      </c>
      <c r="H69">
        <v>8</v>
      </c>
      <c r="I69">
        <v>7</v>
      </c>
      <c r="J69">
        <v>-0.014</v>
      </c>
      <c r="K69">
        <v>0</v>
      </c>
      <c r="L69">
        <v>0</v>
      </c>
      <c r="M69">
        <v>6.5</v>
      </c>
      <c r="N69">
        <v>0.9</v>
      </c>
      <c r="O69">
        <v>0</v>
      </c>
      <c r="P69">
        <v>0</v>
      </c>
      <c r="Q69">
        <v>5.6</v>
      </c>
      <c r="R69">
        <v>1.7</v>
      </c>
      <c r="S69">
        <v>0</v>
      </c>
      <c r="T69">
        <v>8.2</v>
      </c>
      <c r="U69">
        <v>0</v>
      </c>
    </row>
    <row r="70" spans="1:21" ht="15">
      <c r="A70" t="s">
        <v>32</v>
      </c>
      <c r="B70">
        <v>0</v>
      </c>
      <c r="C70">
        <v>1.5</v>
      </c>
      <c r="D70">
        <v>0</v>
      </c>
      <c r="E70">
        <v>0.067</v>
      </c>
      <c r="F70">
        <v>0.14</v>
      </c>
      <c r="G70">
        <v>0</v>
      </c>
      <c r="H70">
        <v>9</v>
      </c>
      <c r="I70">
        <v>2</v>
      </c>
      <c r="J70">
        <v>0</v>
      </c>
      <c r="K70">
        <v>0</v>
      </c>
      <c r="L70">
        <v>0</v>
      </c>
      <c r="M70">
        <v>1.4</v>
      </c>
      <c r="N70">
        <v>0.5</v>
      </c>
      <c r="O70">
        <v>0</v>
      </c>
      <c r="P70">
        <v>0</v>
      </c>
      <c r="Q70">
        <v>3</v>
      </c>
      <c r="R70">
        <v>0.2</v>
      </c>
      <c r="S70">
        <v>0</v>
      </c>
      <c r="T70">
        <v>3.6</v>
      </c>
      <c r="U70">
        <v>0</v>
      </c>
    </row>
    <row r="71" spans="1:21" ht="15">
      <c r="A71" t="s">
        <v>33</v>
      </c>
      <c r="B71">
        <v>0</v>
      </c>
      <c r="C71">
        <v>34.7</v>
      </c>
      <c r="D71">
        <v>384.8</v>
      </c>
      <c r="E71">
        <v>-0.016</v>
      </c>
      <c r="F71">
        <v>33.4</v>
      </c>
      <c r="G71">
        <v>0.1</v>
      </c>
      <c r="H71">
        <v>234.1</v>
      </c>
      <c r="I71">
        <v>4</v>
      </c>
      <c r="J71">
        <v>-0.004</v>
      </c>
      <c r="K71">
        <v>0</v>
      </c>
      <c r="L71">
        <v>0</v>
      </c>
      <c r="M71">
        <v>18.8</v>
      </c>
      <c r="N71">
        <v>0</v>
      </c>
      <c r="O71">
        <v>0</v>
      </c>
      <c r="P71">
        <v>0</v>
      </c>
      <c r="Q71">
        <v>2.1</v>
      </c>
      <c r="R71">
        <v>0.7</v>
      </c>
      <c r="S71">
        <v>0</v>
      </c>
      <c r="T71">
        <v>2.7</v>
      </c>
      <c r="U71">
        <v>0</v>
      </c>
    </row>
    <row r="73" ht="15">
      <c r="A73" t="s">
        <v>125</v>
      </c>
    </row>
    <row r="74" spans="1:21" ht="15">
      <c r="A74" t="s">
        <v>29</v>
      </c>
      <c r="B74">
        <v>0</v>
      </c>
      <c r="C74">
        <v>16.1</v>
      </c>
      <c r="D74">
        <v>0</v>
      </c>
      <c r="E74">
        <v>0</v>
      </c>
      <c r="F74">
        <v>0</v>
      </c>
      <c r="G74">
        <v>0</v>
      </c>
      <c r="H74">
        <v>1.1</v>
      </c>
      <c r="I74">
        <v>11</v>
      </c>
      <c r="J74">
        <v>-0.019</v>
      </c>
      <c r="K74">
        <v>0</v>
      </c>
      <c r="L74">
        <v>0</v>
      </c>
      <c r="M74">
        <v>15.4</v>
      </c>
      <c r="N74">
        <v>0</v>
      </c>
      <c r="O74">
        <v>0</v>
      </c>
      <c r="P74">
        <v>0</v>
      </c>
      <c r="Q74">
        <v>0</v>
      </c>
      <c r="R74">
        <v>0.1</v>
      </c>
      <c r="S74">
        <v>0</v>
      </c>
      <c r="T74">
        <v>0.1</v>
      </c>
      <c r="U74">
        <v>0</v>
      </c>
    </row>
    <row r="75" spans="1:21" ht="15">
      <c r="A75" t="s">
        <v>30</v>
      </c>
      <c r="B75">
        <v>0</v>
      </c>
      <c r="C75">
        <v>0.3</v>
      </c>
      <c r="D75">
        <v>0</v>
      </c>
      <c r="E75">
        <v>-0.003</v>
      </c>
      <c r="F75">
        <v>0</v>
      </c>
      <c r="G75">
        <v>0</v>
      </c>
      <c r="H75">
        <v>1.5</v>
      </c>
      <c r="I75">
        <v>2</v>
      </c>
      <c r="J75">
        <v>-0.011</v>
      </c>
      <c r="K75">
        <v>0</v>
      </c>
      <c r="L75">
        <v>0</v>
      </c>
      <c r="M75">
        <v>0.3</v>
      </c>
      <c r="N75">
        <v>0</v>
      </c>
      <c r="O75">
        <v>0</v>
      </c>
      <c r="P75">
        <v>0</v>
      </c>
      <c r="Q75">
        <v>2.3</v>
      </c>
      <c r="R75">
        <v>0.3</v>
      </c>
      <c r="S75">
        <v>0</v>
      </c>
      <c r="T75">
        <v>2.6</v>
      </c>
      <c r="U75">
        <v>0</v>
      </c>
    </row>
    <row r="76" spans="1:21" ht="15">
      <c r="A76" t="s">
        <v>31</v>
      </c>
      <c r="B76">
        <v>0</v>
      </c>
      <c r="C76">
        <v>29.1</v>
      </c>
      <c r="D76">
        <v>0</v>
      </c>
      <c r="E76">
        <v>-0.024</v>
      </c>
      <c r="F76">
        <v>0</v>
      </c>
      <c r="G76">
        <v>0</v>
      </c>
      <c r="H76">
        <v>9.5</v>
      </c>
      <c r="I76">
        <v>7</v>
      </c>
      <c r="J76">
        <v>-0.023</v>
      </c>
      <c r="K76">
        <v>0</v>
      </c>
      <c r="L76">
        <v>0</v>
      </c>
      <c r="M76">
        <v>27.7</v>
      </c>
      <c r="N76">
        <v>3.7</v>
      </c>
      <c r="O76">
        <v>0</v>
      </c>
      <c r="P76">
        <v>0</v>
      </c>
      <c r="Q76">
        <v>23.2</v>
      </c>
      <c r="R76">
        <v>7</v>
      </c>
      <c r="S76">
        <v>0</v>
      </c>
      <c r="T76">
        <v>33.9</v>
      </c>
      <c r="U76">
        <v>0</v>
      </c>
    </row>
    <row r="77" spans="1:21" ht="15">
      <c r="A77" t="s">
        <v>32</v>
      </c>
      <c r="B77">
        <v>0</v>
      </c>
      <c r="C77">
        <v>6.6</v>
      </c>
      <c r="D77">
        <v>0</v>
      </c>
      <c r="E77">
        <v>0.067</v>
      </c>
      <c r="F77">
        <v>0.26</v>
      </c>
      <c r="G77">
        <v>0.1</v>
      </c>
      <c r="H77">
        <v>10.7</v>
      </c>
      <c r="I77">
        <v>2</v>
      </c>
      <c r="J77">
        <v>0.001</v>
      </c>
      <c r="K77">
        <v>0</v>
      </c>
      <c r="L77">
        <v>0</v>
      </c>
      <c r="M77">
        <v>6.2</v>
      </c>
      <c r="N77">
        <v>2</v>
      </c>
      <c r="O77">
        <v>0</v>
      </c>
      <c r="P77">
        <v>0</v>
      </c>
      <c r="Q77">
        <v>12.3</v>
      </c>
      <c r="R77">
        <v>0.8</v>
      </c>
      <c r="S77">
        <v>0</v>
      </c>
      <c r="T77">
        <v>15.1</v>
      </c>
      <c r="U77">
        <v>0</v>
      </c>
    </row>
    <row r="78" spans="1:21" ht="15">
      <c r="A78" t="s">
        <v>33</v>
      </c>
      <c r="B78">
        <v>0</v>
      </c>
      <c r="C78">
        <v>87.4</v>
      </c>
      <c r="D78">
        <v>0.5</v>
      </c>
      <c r="E78">
        <v>-0.016</v>
      </c>
      <c r="F78">
        <v>76.33</v>
      </c>
      <c r="G78">
        <v>0.4</v>
      </c>
      <c r="H78">
        <v>346</v>
      </c>
      <c r="I78">
        <v>3</v>
      </c>
      <c r="J78">
        <v>-0.007</v>
      </c>
      <c r="K78">
        <v>0</v>
      </c>
      <c r="L78">
        <v>0</v>
      </c>
      <c r="M78">
        <v>62.6</v>
      </c>
      <c r="N78">
        <v>0.1</v>
      </c>
      <c r="O78">
        <v>0</v>
      </c>
      <c r="P78">
        <v>0</v>
      </c>
      <c r="Q78">
        <v>6.6</v>
      </c>
      <c r="R78">
        <v>2.1</v>
      </c>
      <c r="S78">
        <v>0</v>
      </c>
      <c r="T78">
        <v>8.7</v>
      </c>
      <c r="U78">
        <v>0</v>
      </c>
    </row>
    <row r="80" ht="15">
      <c r="A80" t="s">
        <v>126</v>
      </c>
    </row>
    <row r="81" spans="1:21" ht="15">
      <c r="A81" t="s">
        <v>29</v>
      </c>
      <c r="B81">
        <v>0</v>
      </c>
      <c r="C81">
        <v>55.3</v>
      </c>
      <c r="D81">
        <v>0</v>
      </c>
      <c r="E81">
        <v>0</v>
      </c>
      <c r="F81">
        <v>0</v>
      </c>
      <c r="G81">
        <v>0</v>
      </c>
      <c r="H81">
        <v>1.1</v>
      </c>
      <c r="I81">
        <v>11</v>
      </c>
      <c r="J81">
        <v>-0.027</v>
      </c>
      <c r="K81">
        <v>0</v>
      </c>
      <c r="L81">
        <v>0</v>
      </c>
      <c r="M81">
        <v>55.3</v>
      </c>
      <c r="N81">
        <v>0</v>
      </c>
      <c r="O81">
        <v>0</v>
      </c>
      <c r="P81">
        <v>0</v>
      </c>
      <c r="Q81">
        <v>0</v>
      </c>
      <c r="R81">
        <v>0.2</v>
      </c>
      <c r="S81">
        <v>0</v>
      </c>
      <c r="T81">
        <v>0.2</v>
      </c>
      <c r="U81">
        <v>0</v>
      </c>
    </row>
    <row r="82" spans="1:21" ht="15">
      <c r="A82" t="s">
        <v>30</v>
      </c>
      <c r="B82">
        <v>0</v>
      </c>
      <c r="C82">
        <v>1.1</v>
      </c>
      <c r="D82">
        <v>0</v>
      </c>
      <c r="E82">
        <v>-0.003</v>
      </c>
      <c r="F82">
        <v>0</v>
      </c>
      <c r="G82">
        <v>0</v>
      </c>
      <c r="H82">
        <v>1.5</v>
      </c>
      <c r="I82">
        <v>2</v>
      </c>
      <c r="J82">
        <v>-0.016</v>
      </c>
      <c r="K82">
        <v>0</v>
      </c>
      <c r="L82">
        <v>0</v>
      </c>
      <c r="M82">
        <v>1.1</v>
      </c>
      <c r="N82">
        <v>0</v>
      </c>
      <c r="O82">
        <v>0</v>
      </c>
      <c r="P82">
        <v>0</v>
      </c>
      <c r="Q82">
        <v>9.1</v>
      </c>
      <c r="R82">
        <v>1</v>
      </c>
      <c r="S82">
        <v>0</v>
      </c>
      <c r="T82">
        <v>10.1</v>
      </c>
      <c r="U82">
        <v>0</v>
      </c>
    </row>
    <row r="83" spans="1:21" ht="15">
      <c r="A83" t="s">
        <v>31</v>
      </c>
      <c r="B83">
        <v>0</v>
      </c>
      <c r="C83">
        <v>104.9</v>
      </c>
      <c r="D83">
        <v>0</v>
      </c>
      <c r="E83">
        <v>-0.024</v>
      </c>
      <c r="F83">
        <v>0</v>
      </c>
      <c r="G83">
        <v>0</v>
      </c>
      <c r="H83">
        <v>10</v>
      </c>
      <c r="I83">
        <v>7</v>
      </c>
      <c r="J83">
        <v>-0.033</v>
      </c>
      <c r="K83">
        <v>0</v>
      </c>
      <c r="L83">
        <v>0</v>
      </c>
      <c r="M83">
        <v>105</v>
      </c>
      <c r="N83">
        <v>14.5</v>
      </c>
      <c r="O83">
        <v>0</v>
      </c>
      <c r="P83">
        <v>0</v>
      </c>
      <c r="Q83">
        <v>91.1</v>
      </c>
      <c r="R83">
        <v>27.6</v>
      </c>
      <c r="S83">
        <v>0</v>
      </c>
      <c r="T83">
        <v>133.2</v>
      </c>
      <c r="U83">
        <v>0</v>
      </c>
    </row>
    <row r="84" spans="1:21" ht="15">
      <c r="A84" t="s">
        <v>32</v>
      </c>
      <c r="B84">
        <v>0</v>
      </c>
      <c r="C84">
        <v>23.9</v>
      </c>
      <c r="D84">
        <v>0</v>
      </c>
      <c r="E84">
        <v>0.067</v>
      </c>
      <c r="F84">
        <v>2.18</v>
      </c>
      <c r="G84">
        <v>0.4</v>
      </c>
      <c r="H84">
        <v>13.9</v>
      </c>
      <c r="I84">
        <v>2</v>
      </c>
      <c r="J84">
        <v>0.001</v>
      </c>
      <c r="K84">
        <v>0</v>
      </c>
      <c r="L84">
        <v>0</v>
      </c>
      <c r="M84">
        <v>23.5</v>
      </c>
      <c r="N84">
        <v>7.7</v>
      </c>
      <c r="O84">
        <v>0</v>
      </c>
      <c r="P84">
        <v>0</v>
      </c>
      <c r="Q84">
        <v>48.4</v>
      </c>
      <c r="R84">
        <v>3.1</v>
      </c>
      <c r="S84">
        <v>0</v>
      </c>
      <c r="T84">
        <v>59.3</v>
      </c>
      <c r="U84">
        <v>0</v>
      </c>
    </row>
    <row r="85" spans="1:21" ht="15">
      <c r="A85" t="s">
        <v>33</v>
      </c>
      <c r="B85">
        <v>0</v>
      </c>
      <c r="C85">
        <v>305.9</v>
      </c>
      <c r="D85">
        <v>49.6</v>
      </c>
      <c r="E85">
        <v>-0.016</v>
      </c>
      <c r="F85">
        <v>115.02</v>
      </c>
      <c r="G85">
        <v>1.2</v>
      </c>
      <c r="H85">
        <v>422.4</v>
      </c>
      <c r="I85">
        <v>3</v>
      </c>
      <c r="J85">
        <v>-0.01</v>
      </c>
      <c r="K85">
        <v>0</v>
      </c>
      <c r="L85">
        <v>0</v>
      </c>
      <c r="M85">
        <v>175.9</v>
      </c>
      <c r="N85">
        <v>0.2</v>
      </c>
      <c r="O85">
        <v>0</v>
      </c>
      <c r="P85">
        <v>0</v>
      </c>
      <c r="Q85">
        <v>18.9</v>
      </c>
      <c r="R85">
        <v>5.9</v>
      </c>
      <c r="S85">
        <v>0</v>
      </c>
      <c r="T85">
        <v>25</v>
      </c>
      <c r="U85">
        <v>0</v>
      </c>
    </row>
    <row r="87" ht="15">
      <c r="A87" t="s">
        <v>127</v>
      </c>
    </row>
    <row r="88" spans="1:21" ht="15">
      <c r="A88" t="s">
        <v>29</v>
      </c>
      <c r="B88">
        <v>0</v>
      </c>
      <c r="C88">
        <v>121.4</v>
      </c>
      <c r="D88">
        <v>0</v>
      </c>
      <c r="E88">
        <v>0</v>
      </c>
      <c r="F88">
        <v>0</v>
      </c>
      <c r="G88">
        <v>0</v>
      </c>
      <c r="H88">
        <v>1</v>
      </c>
      <c r="I88">
        <v>11</v>
      </c>
      <c r="J88">
        <v>-0.04</v>
      </c>
      <c r="K88">
        <v>0</v>
      </c>
      <c r="L88">
        <v>0</v>
      </c>
      <c r="M88">
        <v>121.4</v>
      </c>
      <c r="N88" t="s">
        <v>128</v>
      </c>
      <c r="O88">
        <v>0</v>
      </c>
      <c r="P88">
        <v>0</v>
      </c>
      <c r="Q88">
        <v>0</v>
      </c>
      <c r="R88">
        <v>0.5</v>
      </c>
      <c r="S88">
        <v>0</v>
      </c>
      <c r="T88">
        <v>0.5</v>
      </c>
      <c r="U88">
        <v>0</v>
      </c>
    </row>
    <row r="89" spans="1:21" ht="15">
      <c r="A89" t="s">
        <v>30</v>
      </c>
      <c r="B89">
        <v>0</v>
      </c>
      <c r="C89">
        <v>2.6</v>
      </c>
      <c r="D89">
        <v>0</v>
      </c>
      <c r="E89">
        <v>0</v>
      </c>
      <c r="F89">
        <v>0</v>
      </c>
      <c r="G89">
        <v>0</v>
      </c>
      <c r="H89">
        <v>1.3</v>
      </c>
      <c r="I89">
        <v>2</v>
      </c>
      <c r="J89">
        <v>-0.02</v>
      </c>
      <c r="K89">
        <v>0</v>
      </c>
      <c r="L89">
        <v>0</v>
      </c>
      <c r="M89">
        <v>2.6</v>
      </c>
      <c r="N89">
        <v>0</v>
      </c>
      <c r="O89">
        <v>0</v>
      </c>
      <c r="P89">
        <v>0</v>
      </c>
      <c r="Q89">
        <v>23.4</v>
      </c>
      <c r="R89">
        <v>2.6</v>
      </c>
      <c r="S89">
        <v>0</v>
      </c>
      <c r="T89">
        <v>25.9</v>
      </c>
      <c r="U89">
        <v>0</v>
      </c>
    </row>
    <row r="90" spans="1:21" ht="15">
      <c r="A90" t="s">
        <v>31</v>
      </c>
      <c r="B90">
        <v>0</v>
      </c>
      <c r="C90">
        <v>240.8</v>
      </c>
      <c r="D90">
        <v>0</v>
      </c>
      <c r="E90">
        <v>-0.02</v>
      </c>
      <c r="F90">
        <v>0</v>
      </c>
      <c r="G90">
        <v>0</v>
      </c>
      <c r="H90">
        <v>8.7</v>
      </c>
      <c r="I90">
        <v>7</v>
      </c>
      <c r="J90">
        <v>-0.04</v>
      </c>
      <c r="K90">
        <v>0</v>
      </c>
      <c r="L90">
        <v>0</v>
      </c>
      <c r="M90">
        <v>240.8</v>
      </c>
      <c r="N90">
        <v>37.3</v>
      </c>
      <c r="O90">
        <v>0</v>
      </c>
      <c r="P90">
        <v>0</v>
      </c>
      <c r="Q90">
        <v>234.9</v>
      </c>
      <c r="R90">
        <v>71.2</v>
      </c>
      <c r="S90">
        <v>0</v>
      </c>
      <c r="T90">
        <v>343.4</v>
      </c>
      <c r="U90">
        <v>0</v>
      </c>
    </row>
    <row r="91" spans="1:21" ht="15">
      <c r="A91" t="s">
        <v>32</v>
      </c>
      <c r="B91">
        <v>0</v>
      </c>
      <c r="C91">
        <v>55</v>
      </c>
      <c r="D91">
        <v>0</v>
      </c>
      <c r="E91">
        <v>0.07</v>
      </c>
      <c r="F91">
        <v>2.35</v>
      </c>
      <c r="G91">
        <v>1.1</v>
      </c>
      <c r="H91">
        <v>12</v>
      </c>
      <c r="I91">
        <v>2</v>
      </c>
      <c r="J91">
        <v>0</v>
      </c>
      <c r="K91">
        <v>0</v>
      </c>
      <c r="L91">
        <v>0</v>
      </c>
      <c r="M91">
        <v>53.9</v>
      </c>
      <c r="N91">
        <v>19.9</v>
      </c>
      <c r="O91">
        <v>0</v>
      </c>
      <c r="P91">
        <v>0</v>
      </c>
      <c r="Q91">
        <v>124.9</v>
      </c>
      <c r="R91">
        <v>8</v>
      </c>
      <c r="S91">
        <v>0</v>
      </c>
      <c r="T91">
        <v>152.7</v>
      </c>
      <c r="U91">
        <v>0</v>
      </c>
    </row>
    <row r="92" spans="1:21" ht="15">
      <c r="A92" t="s">
        <v>33</v>
      </c>
      <c r="B92">
        <v>0</v>
      </c>
      <c r="C92">
        <v>317.9</v>
      </c>
      <c r="D92">
        <v>0.6</v>
      </c>
      <c r="E92">
        <v>-0.02</v>
      </c>
      <c r="F92">
        <v>506.22</v>
      </c>
      <c r="G92">
        <v>2</v>
      </c>
      <c r="H92">
        <v>906.6</v>
      </c>
      <c r="I92">
        <v>3</v>
      </c>
      <c r="J92">
        <v>-0.01</v>
      </c>
      <c r="K92">
        <v>0</v>
      </c>
      <c r="L92">
        <v>0</v>
      </c>
      <c r="M92">
        <v>315.9</v>
      </c>
      <c r="N92">
        <v>0.3</v>
      </c>
      <c r="O92">
        <v>0</v>
      </c>
      <c r="P92">
        <v>0</v>
      </c>
      <c r="Q92">
        <v>35.5</v>
      </c>
      <c r="R92">
        <v>11</v>
      </c>
      <c r="S92">
        <v>0</v>
      </c>
      <c r="T92">
        <v>46.9</v>
      </c>
      <c r="U92">
        <v>0</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1"/>
  <dimension ref="A1:AQ110"/>
  <sheetViews>
    <sheetView workbookViewId="0" topLeftCell="A1">
      <pane ySplit="2" topLeftCell="BM3" activePane="bottomLeft" state="frozen"/>
      <selection pane="topLeft" activeCell="A1" sqref="A1"/>
      <selection pane="bottomLeft" activeCell="A1" sqref="A1"/>
    </sheetView>
  </sheetViews>
  <sheetFormatPr defaultColWidth="9.140625" defaultRowHeight="15"/>
  <cols>
    <col min="1" max="1" width="19.00390625" style="0" customWidth="1"/>
    <col min="6" max="6" width="10.28125" style="0" customWidth="1"/>
    <col min="8" max="8" width="10.140625" style="0" customWidth="1"/>
  </cols>
  <sheetData>
    <row r="1" spans="1:29" ht="90.75" thickBot="1">
      <c r="A1" s="16"/>
      <c r="B1" s="5" t="s">
        <v>4</v>
      </c>
      <c r="C1" s="5" t="s">
        <v>5</v>
      </c>
      <c r="D1" s="5" t="s">
        <v>6</v>
      </c>
      <c r="E1" s="5" t="s">
        <v>7</v>
      </c>
      <c r="F1" s="5" t="s">
        <v>8</v>
      </c>
      <c r="G1" s="5" t="s">
        <v>9</v>
      </c>
      <c r="H1" s="5" t="s">
        <v>10</v>
      </c>
      <c r="I1" s="5" t="s">
        <v>11</v>
      </c>
      <c r="J1" s="5" t="s">
        <v>12</v>
      </c>
      <c r="K1" s="5" t="s">
        <v>14</v>
      </c>
      <c r="L1" s="5" t="s">
        <v>13</v>
      </c>
      <c r="M1" s="5" t="s">
        <v>15</v>
      </c>
      <c r="N1" s="6" t="s">
        <v>16</v>
      </c>
      <c r="O1" s="6" t="s">
        <v>17</v>
      </c>
      <c r="P1" s="6" t="s">
        <v>19</v>
      </c>
      <c r="Q1" s="6" t="s">
        <v>20</v>
      </c>
      <c r="R1" s="6" t="s">
        <v>0</v>
      </c>
      <c r="S1" s="6" t="s">
        <v>1</v>
      </c>
      <c r="T1" s="6" t="s">
        <v>18</v>
      </c>
      <c r="U1" s="5" t="s">
        <v>23</v>
      </c>
      <c r="V1" s="51"/>
      <c r="W1" s="51"/>
      <c r="X1" s="51"/>
      <c r="Y1" s="51"/>
      <c r="Z1" s="51"/>
      <c r="AA1" s="51"/>
      <c r="AB1" s="23"/>
      <c r="AC1" s="23"/>
    </row>
    <row r="2" spans="1:29" ht="30.75" thickBot="1">
      <c r="A2" s="17"/>
      <c r="B2" s="11" t="s">
        <v>21</v>
      </c>
      <c r="C2" s="11" t="s">
        <v>21</v>
      </c>
      <c r="D2" s="12" t="s">
        <v>2</v>
      </c>
      <c r="E2" s="12" t="s">
        <v>2</v>
      </c>
      <c r="F2" s="11" t="s">
        <v>25</v>
      </c>
      <c r="G2" s="11" t="s">
        <v>21</v>
      </c>
      <c r="H2" s="11" t="s">
        <v>25</v>
      </c>
      <c r="I2" s="11" t="s">
        <v>3</v>
      </c>
      <c r="J2" s="11" t="s">
        <v>26</v>
      </c>
      <c r="K2" s="11" t="s">
        <v>21</v>
      </c>
      <c r="L2" s="11" t="s">
        <v>21</v>
      </c>
      <c r="M2" s="11" t="s">
        <v>21</v>
      </c>
      <c r="N2" s="11" t="s">
        <v>21</v>
      </c>
      <c r="O2" s="11" t="s">
        <v>21</v>
      </c>
      <c r="P2" s="11" t="s">
        <v>21</v>
      </c>
      <c r="Q2" s="11" t="s">
        <v>21</v>
      </c>
      <c r="R2" s="11" t="s">
        <v>21</v>
      </c>
      <c r="S2" s="11" t="s">
        <v>21</v>
      </c>
      <c r="T2" s="11" t="s">
        <v>21</v>
      </c>
      <c r="U2" s="11" t="s">
        <v>21</v>
      </c>
      <c r="V2" s="51"/>
      <c r="W2" s="52"/>
      <c r="X2" s="51"/>
      <c r="Y2" s="52"/>
      <c r="Z2" s="51"/>
      <c r="AA2" s="52"/>
      <c r="AB2" s="23"/>
      <c r="AC2" s="23"/>
    </row>
    <row r="3" spans="1:29" ht="15">
      <c r="A3" s="23" t="s">
        <v>129</v>
      </c>
      <c r="B3" s="23"/>
      <c r="C3" s="23"/>
      <c r="V3" s="23"/>
      <c r="W3" s="23"/>
      <c r="X3" s="23"/>
      <c r="Y3" s="23"/>
      <c r="Z3" s="23"/>
      <c r="AA3" s="23"/>
      <c r="AB3" s="23"/>
      <c r="AC3" s="23"/>
    </row>
    <row r="4" spans="1:29" ht="15">
      <c r="A4" s="23" t="s">
        <v>29</v>
      </c>
      <c r="B4" s="23">
        <v>0</v>
      </c>
      <c r="C4" s="23">
        <v>0.5</v>
      </c>
      <c r="D4">
        <v>0</v>
      </c>
      <c r="E4">
        <v>0</v>
      </c>
      <c r="F4">
        <v>0</v>
      </c>
      <c r="G4">
        <v>0</v>
      </c>
      <c r="H4">
        <v>0.5</v>
      </c>
      <c r="I4">
        <v>10</v>
      </c>
      <c r="J4">
        <v>0.005</v>
      </c>
      <c r="K4">
        <v>0</v>
      </c>
      <c r="L4">
        <v>0</v>
      </c>
      <c r="M4">
        <v>0.5</v>
      </c>
      <c r="N4">
        <v>0</v>
      </c>
      <c r="O4">
        <v>0</v>
      </c>
      <c r="P4">
        <v>0</v>
      </c>
      <c r="Q4">
        <v>0</v>
      </c>
      <c r="R4">
        <v>0</v>
      </c>
      <c r="S4">
        <v>0</v>
      </c>
      <c r="T4">
        <v>0</v>
      </c>
      <c r="U4">
        <v>0</v>
      </c>
      <c r="V4" s="23"/>
      <c r="W4" s="23"/>
      <c r="X4" s="23"/>
      <c r="Y4" s="23"/>
      <c r="Z4" s="23"/>
      <c r="AA4" s="23"/>
      <c r="AB4" s="23"/>
      <c r="AC4" s="23"/>
    </row>
    <row r="5" spans="1:29" ht="15">
      <c r="A5" s="23" t="s">
        <v>30</v>
      </c>
      <c r="B5" s="23">
        <v>0</v>
      </c>
      <c r="C5" s="23">
        <v>0</v>
      </c>
      <c r="D5">
        <v>0</v>
      </c>
      <c r="E5">
        <v>0.02</v>
      </c>
      <c r="F5">
        <v>0</v>
      </c>
      <c r="G5">
        <v>0</v>
      </c>
      <c r="H5">
        <v>0.8</v>
      </c>
      <c r="I5">
        <v>2</v>
      </c>
      <c r="J5">
        <v>0.006</v>
      </c>
      <c r="K5">
        <v>0</v>
      </c>
      <c r="L5">
        <v>0</v>
      </c>
      <c r="M5">
        <v>0</v>
      </c>
      <c r="N5">
        <v>0</v>
      </c>
      <c r="O5">
        <v>0</v>
      </c>
      <c r="P5">
        <v>0</v>
      </c>
      <c r="Q5">
        <v>0.1</v>
      </c>
      <c r="R5">
        <v>0</v>
      </c>
      <c r="S5">
        <v>0</v>
      </c>
      <c r="T5">
        <v>0.1</v>
      </c>
      <c r="U5">
        <v>0</v>
      </c>
      <c r="V5" s="23"/>
      <c r="W5" s="23"/>
      <c r="X5" s="23"/>
      <c r="Y5" s="23"/>
      <c r="Z5" s="23"/>
      <c r="AA5" s="23"/>
      <c r="AB5" s="23"/>
      <c r="AC5" s="23"/>
    </row>
    <row r="6" spans="1:29" ht="15">
      <c r="A6" s="23" t="s">
        <v>31</v>
      </c>
      <c r="B6" s="23">
        <v>0</v>
      </c>
      <c r="C6" s="23">
        <v>0.8</v>
      </c>
      <c r="D6">
        <v>0</v>
      </c>
      <c r="E6">
        <v>0.06</v>
      </c>
      <c r="F6">
        <v>0.03</v>
      </c>
      <c r="G6">
        <v>0.01</v>
      </c>
      <c r="H6">
        <v>4.3</v>
      </c>
      <c r="I6">
        <v>7</v>
      </c>
      <c r="J6">
        <v>0.005</v>
      </c>
      <c r="K6">
        <v>0</v>
      </c>
      <c r="L6">
        <v>0</v>
      </c>
      <c r="M6">
        <v>0.7</v>
      </c>
      <c r="N6">
        <v>0.1</v>
      </c>
      <c r="O6">
        <v>0</v>
      </c>
      <c r="P6">
        <v>0</v>
      </c>
      <c r="Q6">
        <v>0.8</v>
      </c>
      <c r="R6">
        <v>0.2</v>
      </c>
      <c r="S6">
        <v>0</v>
      </c>
      <c r="T6">
        <v>1.2</v>
      </c>
      <c r="U6">
        <v>0</v>
      </c>
      <c r="V6" s="23"/>
      <c r="W6" s="23"/>
      <c r="X6" s="23"/>
      <c r="Y6" s="23"/>
      <c r="Z6" s="23"/>
      <c r="AA6" s="23"/>
      <c r="AB6" s="23"/>
      <c r="AC6" s="23"/>
    </row>
    <row r="7" spans="1:29" ht="15">
      <c r="A7" s="23" t="s">
        <v>32</v>
      </c>
      <c r="B7" s="23">
        <v>0</v>
      </c>
      <c r="C7" s="23">
        <v>0.2</v>
      </c>
      <c r="D7">
        <v>0</v>
      </c>
      <c r="E7">
        <v>0.27</v>
      </c>
      <c r="F7">
        <v>0.09</v>
      </c>
      <c r="G7">
        <v>0.02</v>
      </c>
      <c r="H7">
        <v>5</v>
      </c>
      <c r="I7">
        <v>2</v>
      </c>
      <c r="J7">
        <v>0.007</v>
      </c>
      <c r="K7">
        <v>0</v>
      </c>
      <c r="L7">
        <v>0</v>
      </c>
      <c r="M7">
        <v>0.2</v>
      </c>
      <c r="N7">
        <v>0.1</v>
      </c>
      <c r="O7">
        <v>0</v>
      </c>
      <c r="P7">
        <v>0</v>
      </c>
      <c r="Q7">
        <v>0.4</v>
      </c>
      <c r="R7">
        <v>0</v>
      </c>
      <c r="S7">
        <v>0</v>
      </c>
      <c r="T7">
        <v>0.5</v>
      </c>
      <c r="U7">
        <v>0</v>
      </c>
      <c r="V7" s="23"/>
      <c r="W7" s="23"/>
      <c r="X7" s="23"/>
      <c r="Y7" s="23"/>
      <c r="Z7" s="23"/>
      <c r="AA7" s="23"/>
      <c r="AB7" s="23"/>
      <c r="AC7" s="23"/>
    </row>
    <row r="8" spans="1:29" ht="15">
      <c r="A8" s="23" t="s">
        <v>33</v>
      </c>
      <c r="B8">
        <v>0</v>
      </c>
      <c r="C8">
        <v>3.2</v>
      </c>
      <c r="D8">
        <v>0</v>
      </c>
      <c r="E8">
        <v>0.08</v>
      </c>
      <c r="F8">
        <v>0.01</v>
      </c>
      <c r="G8">
        <v>0</v>
      </c>
      <c r="H8">
        <v>98.8</v>
      </c>
      <c r="I8">
        <v>4</v>
      </c>
      <c r="J8">
        <v>0.006</v>
      </c>
      <c r="K8">
        <v>0</v>
      </c>
      <c r="L8">
        <v>0</v>
      </c>
      <c r="M8">
        <v>3.2</v>
      </c>
      <c r="N8">
        <v>0</v>
      </c>
      <c r="O8">
        <v>0</v>
      </c>
      <c r="P8">
        <v>0</v>
      </c>
      <c r="Q8">
        <v>0.5</v>
      </c>
      <c r="R8">
        <v>0.1</v>
      </c>
      <c r="S8">
        <v>0</v>
      </c>
      <c r="T8" s="23">
        <v>0.6</v>
      </c>
      <c r="U8" s="23">
        <v>0</v>
      </c>
      <c r="X8" s="23"/>
      <c r="Y8" s="23"/>
      <c r="Z8" s="23"/>
      <c r="AA8" s="23"/>
      <c r="AB8" s="23"/>
      <c r="AC8" s="23"/>
    </row>
    <row r="9" spans="1:29" ht="15">
      <c r="A9" s="23"/>
      <c r="B9" s="23"/>
      <c r="C9" s="23"/>
      <c r="V9" s="23"/>
      <c r="W9" s="23"/>
      <c r="X9" s="23"/>
      <c r="Y9" s="23"/>
      <c r="Z9" s="23"/>
      <c r="AA9" s="23"/>
      <c r="AB9" s="23"/>
      <c r="AC9" s="23"/>
    </row>
    <row r="10" spans="1:29" ht="15">
      <c r="A10" s="35" t="s">
        <v>130</v>
      </c>
      <c r="B10" s="23"/>
      <c r="C10" s="23"/>
      <c r="V10" s="23"/>
      <c r="W10" s="23"/>
      <c r="X10" s="23"/>
      <c r="Y10" s="23"/>
      <c r="Z10" s="23"/>
      <c r="AA10" s="23"/>
      <c r="AB10" s="23"/>
      <c r="AC10" s="23"/>
    </row>
    <row r="11" spans="1:29" ht="15">
      <c r="A11" s="23" t="s">
        <v>29</v>
      </c>
      <c r="B11" s="23">
        <v>0</v>
      </c>
      <c r="C11" s="23">
        <v>3.2</v>
      </c>
      <c r="D11">
        <v>11.9</v>
      </c>
      <c r="E11">
        <v>0</v>
      </c>
      <c r="F11">
        <v>0.14</v>
      </c>
      <c r="G11">
        <v>0.1</v>
      </c>
      <c r="H11">
        <v>1.1</v>
      </c>
      <c r="I11">
        <v>6</v>
      </c>
      <c r="J11">
        <v>0.029</v>
      </c>
      <c r="K11">
        <v>0</v>
      </c>
      <c r="L11">
        <v>0</v>
      </c>
      <c r="M11">
        <v>2.8</v>
      </c>
      <c r="N11">
        <v>0</v>
      </c>
      <c r="O11">
        <v>0</v>
      </c>
      <c r="P11">
        <v>0</v>
      </c>
      <c r="Q11">
        <v>0</v>
      </c>
      <c r="R11">
        <v>0</v>
      </c>
      <c r="S11">
        <v>0</v>
      </c>
      <c r="T11">
        <v>0</v>
      </c>
      <c r="U11">
        <v>0</v>
      </c>
      <c r="V11" s="23"/>
      <c r="W11" s="23"/>
      <c r="X11" s="23"/>
      <c r="Y11" s="23"/>
      <c r="Z11" s="23"/>
      <c r="AA11" s="23"/>
      <c r="AB11" s="23"/>
      <c r="AC11" s="23"/>
    </row>
    <row r="12" spans="1:29" ht="15">
      <c r="A12" s="23" t="s">
        <v>30</v>
      </c>
      <c r="B12" s="23">
        <v>0</v>
      </c>
      <c r="C12" s="23">
        <v>0.4</v>
      </c>
      <c r="D12">
        <v>20.9</v>
      </c>
      <c r="E12">
        <v>0.02</v>
      </c>
      <c r="F12">
        <v>0.56</v>
      </c>
      <c r="G12">
        <v>0</v>
      </c>
      <c r="H12">
        <v>2.2</v>
      </c>
      <c r="I12">
        <v>1</v>
      </c>
      <c r="J12">
        <v>0.032</v>
      </c>
      <c r="K12">
        <v>0</v>
      </c>
      <c r="L12">
        <v>0</v>
      </c>
      <c r="M12">
        <v>0.1</v>
      </c>
      <c r="N12">
        <v>0</v>
      </c>
      <c r="O12">
        <v>0</v>
      </c>
      <c r="P12">
        <v>0</v>
      </c>
      <c r="Q12">
        <v>0.4</v>
      </c>
      <c r="R12">
        <v>0</v>
      </c>
      <c r="S12">
        <v>0</v>
      </c>
      <c r="T12">
        <v>0.4</v>
      </c>
      <c r="U12">
        <v>0</v>
      </c>
      <c r="V12" s="23"/>
      <c r="W12" s="23"/>
      <c r="X12" s="23"/>
      <c r="Y12" s="23"/>
      <c r="Z12" s="23"/>
      <c r="AA12" s="23"/>
      <c r="AB12" s="23"/>
      <c r="AC12" s="23"/>
    </row>
    <row r="13" spans="1:43" ht="15">
      <c r="A13" s="23" t="s">
        <v>31</v>
      </c>
      <c r="B13" s="23">
        <v>0</v>
      </c>
      <c r="C13" s="23">
        <v>5</v>
      </c>
      <c r="D13" s="23">
        <v>0</v>
      </c>
      <c r="E13" s="23">
        <v>0.07</v>
      </c>
      <c r="F13" s="23">
        <v>0.24</v>
      </c>
      <c r="G13" s="23">
        <v>0.3</v>
      </c>
      <c r="H13" s="23">
        <v>9.8</v>
      </c>
      <c r="I13" s="23">
        <v>5</v>
      </c>
      <c r="J13" s="23">
        <v>0.027</v>
      </c>
      <c r="K13" s="23">
        <v>0</v>
      </c>
      <c r="L13" s="23">
        <v>0</v>
      </c>
      <c r="M13" s="23">
        <v>4.9</v>
      </c>
      <c r="N13" s="23">
        <v>0.6</v>
      </c>
      <c r="O13" s="23">
        <v>0</v>
      </c>
      <c r="P13" s="23">
        <v>0</v>
      </c>
      <c r="Q13" s="23">
        <v>4</v>
      </c>
      <c r="R13" s="23">
        <v>1.2</v>
      </c>
      <c r="S13" s="23">
        <v>0</v>
      </c>
      <c r="T13" s="23">
        <v>5.9</v>
      </c>
      <c r="U13" s="23">
        <v>0</v>
      </c>
      <c r="V13" s="23"/>
      <c r="W13" s="23"/>
      <c r="X13" s="23"/>
      <c r="Y13" s="23"/>
      <c r="Z13" s="23"/>
      <c r="AA13" s="23"/>
      <c r="AB13" s="23"/>
      <c r="AC13" s="23"/>
      <c r="AD13" s="23"/>
      <c r="AE13" s="23"/>
      <c r="AF13" s="23"/>
      <c r="AG13" s="23"/>
      <c r="AH13" s="23"/>
      <c r="AI13" s="23"/>
      <c r="AJ13" s="23"/>
      <c r="AK13" s="23"/>
      <c r="AL13" s="23"/>
      <c r="AM13" s="23"/>
      <c r="AN13" s="23"/>
      <c r="AO13" s="23"/>
      <c r="AP13" s="23"/>
      <c r="AQ13" s="23"/>
    </row>
    <row r="14" spans="1:21" ht="15">
      <c r="A14" t="s">
        <v>32</v>
      </c>
      <c r="B14">
        <v>0</v>
      </c>
      <c r="C14">
        <v>1.4</v>
      </c>
      <c r="D14">
        <v>6.8</v>
      </c>
      <c r="E14">
        <v>0.3</v>
      </c>
      <c r="F14">
        <v>1.43</v>
      </c>
      <c r="G14">
        <v>0.2</v>
      </c>
      <c r="H14">
        <v>10</v>
      </c>
      <c r="I14">
        <v>1</v>
      </c>
      <c r="J14">
        <v>0.039</v>
      </c>
      <c r="K14">
        <v>0</v>
      </c>
      <c r="L14">
        <v>0</v>
      </c>
      <c r="M14">
        <v>1.1</v>
      </c>
      <c r="N14">
        <v>0.3</v>
      </c>
      <c r="O14">
        <v>0</v>
      </c>
      <c r="P14">
        <v>0</v>
      </c>
      <c r="Q14">
        <v>2.1</v>
      </c>
      <c r="R14">
        <v>0.1</v>
      </c>
      <c r="S14">
        <v>0</v>
      </c>
      <c r="T14">
        <v>2.6</v>
      </c>
      <c r="U14">
        <v>0</v>
      </c>
    </row>
    <row r="15" spans="1:21" ht="15">
      <c r="A15" t="s">
        <v>33</v>
      </c>
      <c r="B15">
        <v>0</v>
      </c>
      <c r="C15">
        <v>28.6</v>
      </c>
      <c r="D15">
        <v>202.8</v>
      </c>
      <c r="E15">
        <v>0.09</v>
      </c>
      <c r="F15">
        <v>66.97</v>
      </c>
      <c r="G15">
        <v>0.4</v>
      </c>
      <c r="H15">
        <v>281.8</v>
      </c>
      <c r="I15">
        <v>2</v>
      </c>
      <c r="J15">
        <v>0.035</v>
      </c>
      <c r="K15">
        <v>0</v>
      </c>
      <c r="L15">
        <v>0</v>
      </c>
      <c r="M15">
        <v>14.5</v>
      </c>
      <c r="N15">
        <v>0</v>
      </c>
      <c r="O15">
        <v>0</v>
      </c>
      <c r="P15">
        <v>0</v>
      </c>
      <c r="Q15">
        <v>1.6</v>
      </c>
      <c r="R15">
        <v>0.5</v>
      </c>
      <c r="S15">
        <v>0</v>
      </c>
      <c r="T15">
        <v>2.1</v>
      </c>
      <c r="U15">
        <v>0</v>
      </c>
    </row>
    <row r="17" ht="15">
      <c r="A17" t="s">
        <v>131</v>
      </c>
    </row>
    <row r="18" spans="1:21" ht="15">
      <c r="A18" t="s">
        <v>29</v>
      </c>
      <c r="B18">
        <v>0</v>
      </c>
      <c r="C18">
        <v>4.1</v>
      </c>
      <c r="D18">
        <v>0</v>
      </c>
      <c r="E18">
        <v>0</v>
      </c>
      <c r="F18">
        <v>0.14</v>
      </c>
      <c r="G18">
        <v>0.1</v>
      </c>
      <c r="H18">
        <v>1.1</v>
      </c>
      <c r="I18">
        <v>5</v>
      </c>
      <c r="J18">
        <v>0.034</v>
      </c>
      <c r="K18">
        <v>0</v>
      </c>
      <c r="L18">
        <v>0</v>
      </c>
      <c r="M18">
        <v>4.1</v>
      </c>
      <c r="N18">
        <v>0</v>
      </c>
      <c r="O18">
        <v>0</v>
      </c>
      <c r="P18">
        <v>0</v>
      </c>
      <c r="Q18">
        <v>0</v>
      </c>
      <c r="R18">
        <v>0</v>
      </c>
      <c r="S18">
        <v>0</v>
      </c>
      <c r="T18">
        <v>0</v>
      </c>
      <c r="U18">
        <v>0</v>
      </c>
    </row>
    <row r="19" spans="1:21" ht="15">
      <c r="A19" t="s">
        <v>30</v>
      </c>
      <c r="B19">
        <v>0</v>
      </c>
      <c r="C19">
        <v>0.1</v>
      </c>
      <c r="D19">
        <v>0.4</v>
      </c>
      <c r="E19">
        <v>0.02</v>
      </c>
      <c r="F19">
        <v>0.57</v>
      </c>
      <c r="G19">
        <v>0</v>
      </c>
      <c r="H19">
        <v>2.4</v>
      </c>
      <c r="I19">
        <v>1</v>
      </c>
      <c r="J19">
        <v>0.039</v>
      </c>
      <c r="K19">
        <v>0</v>
      </c>
      <c r="L19">
        <v>0</v>
      </c>
      <c r="M19">
        <v>0.1</v>
      </c>
      <c r="N19">
        <v>0</v>
      </c>
      <c r="O19">
        <v>0</v>
      </c>
      <c r="P19">
        <v>0</v>
      </c>
      <c r="Q19">
        <v>0.5</v>
      </c>
      <c r="R19">
        <v>0.1</v>
      </c>
      <c r="S19">
        <v>0</v>
      </c>
      <c r="T19">
        <v>0.6</v>
      </c>
      <c r="U19">
        <v>0</v>
      </c>
    </row>
    <row r="20" spans="1:21" ht="15">
      <c r="A20" t="s">
        <v>31</v>
      </c>
      <c r="B20">
        <v>0</v>
      </c>
      <c r="C20">
        <v>7.4</v>
      </c>
      <c r="D20">
        <v>0</v>
      </c>
      <c r="E20">
        <v>0.07</v>
      </c>
      <c r="F20">
        <v>0.32</v>
      </c>
      <c r="G20">
        <v>0.4</v>
      </c>
      <c r="H20">
        <v>10.5</v>
      </c>
      <c r="I20">
        <v>5</v>
      </c>
      <c r="J20">
        <v>0.033</v>
      </c>
      <c r="K20">
        <v>0</v>
      </c>
      <c r="L20">
        <v>0</v>
      </c>
      <c r="M20">
        <v>7.3</v>
      </c>
      <c r="N20">
        <v>0.9</v>
      </c>
      <c r="O20">
        <v>0</v>
      </c>
      <c r="P20">
        <v>0</v>
      </c>
      <c r="Q20">
        <v>5.8</v>
      </c>
      <c r="R20">
        <v>1.8</v>
      </c>
      <c r="S20">
        <v>0</v>
      </c>
      <c r="T20">
        <v>8.5</v>
      </c>
      <c r="U20">
        <v>0</v>
      </c>
    </row>
    <row r="21" spans="1:21" ht="15">
      <c r="A21" t="s">
        <v>32</v>
      </c>
      <c r="B21">
        <v>0</v>
      </c>
      <c r="C21">
        <v>1.8</v>
      </c>
      <c r="D21">
        <v>0.1</v>
      </c>
      <c r="E21">
        <v>0.28</v>
      </c>
      <c r="F21">
        <v>1.61</v>
      </c>
      <c r="G21">
        <v>0.3</v>
      </c>
      <c r="H21">
        <v>11</v>
      </c>
      <c r="I21">
        <v>1</v>
      </c>
      <c r="J21">
        <v>0.047</v>
      </c>
      <c r="K21">
        <v>0</v>
      </c>
      <c r="L21">
        <v>0</v>
      </c>
      <c r="M21">
        <v>1.6</v>
      </c>
      <c r="N21">
        <v>0.5</v>
      </c>
      <c r="O21">
        <v>0</v>
      </c>
      <c r="P21">
        <v>0</v>
      </c>
      <c r="Q21">
        <v>3</v>
      </c>
      <c r="R21">
        <v>0.2</v>
      </c>
      <c r="S21">
        <v>0</v>
      </c>
      <c r="T21">
        <v>3.7</v>
      </c>
      <c r="U21">
        <v>0</v>
      </c>
    </row>
    <row r="22" spans="1:21" ht="15">
      <c r="A22" t="s">
        <v>33</v>
      </c>
      <c r="B22">
        <v>0</v>
      </c>
      <c r="C22">
        <v>20.4</v>
      </c>
      <c r="D22">
        <v>1.2</v>
      </c>
      <c r="E22">
        <v>0.08</v>
      </c>
      <c r="F22">
        <v>67.15</v>
      </c>
      <c r="G22">
        <v>0.5</v>
      </c>
      <c r="H22">
        <v>302.3</v>
      </c>
      <c r="I22">
        <v>2</v>
      </c>
      <c r="J22">
        <v>0.042</v>
      </c>
      <c r="K22">
        <v>0</v>
      </c>
      <c r="L22">
        <v>0</v>
      </c>
      <c r="M22">
        <v>20.3</v>
      </c>
      <c r="N22">
        <v>0</v>
      </c>
      <c r="O22">
        <v>0</v>
      </c>
      <c r="P22">
        <v>0</v>
      </c>
      <c r="Q22">
        <v>2.2</v>
      </c>
      <c r="R22">
        <v>0.7</v>
      </c>
      <c r="S22">
        <v>0</v>
      </c>
      <c r="T22">
        <v>2.9</v>
      </c>
      <c r="U22">
        <v>0</v>
      </c>
    </row>
    <row r="24" ht="15">
      <c r="A24" t="s">
        <v>132</v>
      </c>
    </row>
    <row r="25" spans="1:21" ht="15">
      <c r="A25" t="s">
        <v>29</v>
      </c>
      <c r="B25">
        <v>0</v>
      </c>
      <c r="C25">
        <v>17.4</v>
      </c>
      <c r="D25">
        <v>0.1</v>
      </c>
      <c r="E25">
        <v>0</v>
      </c>
      <c r="F25">
        <v>0.31</v>
      </c>
      <c r="G25">
        <v>0.8</v>
      </c>
      <c r="H25">
        <v>1.6</v>
      </c>
      <c r="I25">
        <v>3</v>
      </c>
      <c r="J25">
        <v>0.067</v>
      </c>
      <c r="K25">
        <v>0</v>
      </c>
      <c r="L25">
        <v>0</v>
      </c>
      <c r="M25">
        <v>15.6</v>
      </c>
      <c r="N25">
        <v>0</v>
      </c>
      <c r="O25">
        <v>0</v>
      </c>
      <c r="P25">
        <v>0</v>
      </c>
      <c r="Q25">
        <v>0</v>
      </c>
      <c r="R25">
        <v>0.1</v>
      </c>
      <c r="S25">
        <v>0</v>
      </c>
      <c r="T25">
        <v>0.1</v>
      </c>
      <c r="U25">
        <v>0</v>
      </c>
    </row>
    <row r="26" spans="1:21" ht="15">
      <c r="A26" t="s">
        <v>30</v>
      </c>
      <c r="B26">
        <v>0</v>
      </c>
      <c r="C26">
        <v>0.8</v>
      </c>
      <c r="D26">
        <v>0.5</v>
      </c>
      <c r="E26">
        <v>0.03</v>
      </c>
      <c r="F26">
        <v>0.62</v>
      </c>
      <c r="G26">
        <v>0.1</v>
      </c>
      <c r="H26">
        <v>3</v>
      </c>
      <c r="I26">
        <v>1</v>
      </c>
      <c r="J26">
        <v>0.074</v>
      </c>
      <c r="K26">
        <v>0</v>
      </c>
      <c r="L26">
        <v>0</v>
      </c>
      <c r="M26">
        <v>0.3</v>
      </c>
      <c r="N26">
        <v>0</v>
      </c>
      <c r="O26">
        <v>0</v>
      </c>
      <c r="P26">
        <v>0</v>
      </c>
      <c r="Q26">
        <v>1.9</v>
      </c>
      <c r="R26">
        <v>0.2</v>
      </c>
      <c r="S26">
        <v>0</v>
      </c>
      <c r="T26">
        <v>2.2</v>
      </c>
      <c r="U26">
        <v>0</v>
      </c>
    </row>
    <row r="27" spans="1:21" ht="15">
      <c r="A27" t="s">
        <v>31</v>
      </c>
      <c r="B27">
        <v>0</v>
      </c>
      <c r="C27">
        <v>31.5</v>
      </c>
      <c r="D27">
        <v>0</v>
      </c>
      <c r="E27">
        <v>0.1</v>
      </c>
      <c r="F27">
        <v>0.79</v>
      </c>
      <c r="G27">
        <v>2.8</v>
      </c>
      <c r="H27">
        <v>12.6</v>
      </c>
      <c r="I27">
        <v>3</v>
      </c>
      <c r="J27">
        <v>0.066</v>
      </c>
      <c r="K27">
        <v>0</v>
      </c>
      <c r="L27">
        <v>0</v>
      </c>
      <c r="M27">
        <v>29.1</v>
      </c>
      <c r="N27">
        <v>3.5</v>
      </c>
      <c r="O27">
        <v>0</v>
      </c>
      <c r="P27">
        <v>0</v>
      </c>
      <c r="Q27">
        <v>21.8</v>
      </c>
      <c r="R27">
        <v>6.8</v>
      </c>
      <c r="S27">
        <v>0</v>
      </c>
      <c r="T27">
        <v>32.1</v>
      </c>
      <c r="U27">
        <v>0</v>
      </c>
    </row>
    <row r="28" spans="1:21" ht="15">
      <c r="A28" t="s">
        <v>32</v>
      </c>
      <c r="B28">
        <v>0</v>
      </c>
      <c r="C28">
        <v>8.9</v>
      </c>
      <c r="D28">
        <v>0.4</v>
      </c>
      <c r="E28">
        <v>0.38</v>
      </c>
      <c r="F28">
        <v>6.24</v>
      </c>
      <c r="G28">
        <v>1.6</v>
      </c>
      <c r="H28">
        <v>20</v>
      </c>
      <c r="I28">
        <v>0</v>
      </c>
      <c r="J28">
        <v>0.087</v>
      </c>
      <c r="K28">
        <v>0</v>
      </c>
      <c r="L28">
        <v>0</v>
      </c>
      <c r="M28">
        <v>6.6</v>
      </c>
      <c r="N28">
        <v>1.9</v>
      </c>
      <c r="O28">
        <v>0</v>
      </c>
      <c r="P28">
        <v>0</v>
      </c>
      <c r="Q28">
        <v>11</v>
      </c>
      <c r="R28">
        <v>0.7</v>
      </c>
      <c r="S28">
        <v>0</v>
      </c>
      <c r="T28">
        <v>13.7</v>
      </c>
      <c r="U28">
        <v>0</v>
      </c>
    </row>
    <row r="29" spans="1:21" ht="15">
      <c r="A29" t="s">
        <v>33</v>
      </c>
      <c r="B29">
        <v>0</v>
      </c>
      <c r="C29">
        <v>278</v>
      </c>
      <c r="D29">
        <v>52.6</v>
      </c>
      <c r="E29">
        <v>0.13</v>
      </c>
      <c r="F29">
        <v>494.21</v>
      </c>
      <c r="G29">
        <v>2</v>
      </c>
      <c r="H29">
        <v>1043.8</v>
      </c>
      <c r="I29">
        <v>1</v>
      </c>
      <c r="J29">
        <v>0.08</v>
      </c>
      <c r="K29">
        <v>0</v>
      </c>
      <c r="L29">
        <v>0</v>
      </c>
      <c r="M29">
        <v>68.2</v>
      </c>
      <c r="N29">
        <v>0.1</v>
      </c>
      <c r="O29">
        <v>0</v>
      </c>
      <c r="P29">
        <v>0</v>
      </c>
      <c r="Q29">
        <v>6.3</v>
      </c>
      <c r="R29">
        <v>2</v>
      </c>
      <c r="S29">
        <v>0</v>
      </c>
      <c r="T29">
        <v>8.3</v>
      </c>
      <c r="U29">
        <v>0</v>
      </c>
    </row>
    <row r="31" ht="15">
      <c r="A31" t="s">
        <v>133</v>
      </c>
    </row>
    <row r="32" spans="1:21" ht="15">
      <c r="A32" t="s">
        <v>29</v>
      </c>
      <c r="B32">
        <v>0</v>
      </c>
      <c r="C32">
        <v>79.2</v>
      </c>
      <c r="D32">
        <v>0.1</v>
      </c>
      <c r="E32">
        <v>0</v>
      </c>
      <c r="F32">
        <v>0.31</v>
      </c>
      <c r="G32">
        <v>3.3</v>
      </c>
      <c r="H32">
        <v>10.9</v>
      </c>
      <c r="I32">
        <v>2</v>
      </c>
      <c r="J32">
        <v>0.112</v>
      </c>
      <c r="K32">
        <v>0</v>
      </c>
      <c r="L32">
        <v>0</v>
      </c>
      <c r="M32">
        <v>79.2</v>
      </c>
      <c r="N32">
        <v>0</v>
      </c>
      <c r="O32">
        <v>0</v>
      </c>
      <c r="P32">
        <v>0</v>
      </c>
      <c r="Q32">
        <v>0.1</v>
      </c>
      <c r="R32">
        <v>0.2</v>
      </c>
      <c r="S32">
        <v>0</v>
      </c>
      <c r="T32">
        <v>0.3</v>
      </c>
      <c r="U32">
        <v>0</v>
      </c>
    </row>
    <row r="33" spans="1:21" ht="15">
      <c r="A33" t="s">
        <v>30</v>
      </c>
      <c r="B33">
        <v>0</v>
      </c>
      <c r="C33">
        <v>5.8</v>
      </c>
      <c r="D33">
        <v>5.4</v>
      </c>
      <c r="E33">
        <v>0.03</v>
      </c>
      <c r="F33">
        <v>2.23</v>
      </c>
      <c r="G33">
        <v>0.4</v>
      </c>
      <c r="H33">
        <v>5.6</v>
      </c>
      <c r="I33">
        <v>0</v>
      </c>
      <c r="J33">
        <v>0.121</v>
      </c>
      <c r="K33">
        <v>0</v>
      </c>
      <c r="L33">
        <v>0</v>
      </c>
      <c r="M33">
        <v>1.6</v>
      </c>
      <c r="N33">
        <v>0</v>
      </c>
      <c r="O33">
        <v>0</v>
      </c>
      <c r="P33">
        <v>0</v>
      </c>
      <c r="Q33">
        <v>7</v>
      </c>
      <c r="R33">
        <v>0.9</v>
      </c>
      <c r="S33">
        <v>0</v>
      </c>
      <c r="T33">
        <v>7.9</v>
      </c>
      <c r="U33">
        <v>0</v>
      </c>
    </row>
    <row r="34" spans="1:21" ht="15">
      <c r="A34" t="s">
        <v>31</v>
      </c>
      <c r="B34">
        <v>0</v>
      </c>
      <c r="C34">
        <v>147</v>
      </c>
      <c r="D34">
        <v>0.2</v>
      </c>
      <c r="E34">
        <v>0.11</v>
      </c>
      <c r="F34">
        <v>10.85</v>
      </c>
      <c r="G34">
        <v>11.7</v>
      </c>
      <c r="H34">
        <v>49.8</v>
      </c>
      <c r="I34">
        <v>2</v>
      </c>
      <c r="J34">
        <v>0.109</v>
      </c>
      <c r="K34">
        <v>0</v>
      </c>
      <c r="L34">
        <v>0</v>
      </c>
      <c r="M34">
        <v>143.2</v>
      </c>
      <c r="N34">
        <v>14.3</v>
      </c>
      <c r="O34">
        <v>0</v>
      </c>
      <c r="P34">
        <v>0</v>
      </c>
      <c r="Q34">
        <v>86.2</v>
      </c>
      <c r="R34">
        <v>27.3</v>
      </c>
      <c r="S34">
        <v>0</v>
      </c>
      <c r="T34">
        <v>127.8</v>
      </c>
      <c r="U34">
        <v>0</v>
      </c>
    </row>
    <row r="35" spans="1:21" ht="15">
      <c r="A35" t="s">
        <v>32</v>
      </c>
      <c r="B35">
        <v>0</v>
      </c>
      <c r="C35">
        <v>42.2</v>
      </c>
      <c r="D35">
        <v>1.9</v>
      </c>
      <c r="E35">
        <v>0.4</v>
      </c>
      <c r="F35">
        <v>53.53</v>
      </c>
      <c r="G35">
        <v>6.9</v>
      </c>
      <c r="H35">
        <v>90.2</v>
      </c>
      <c r="I35">
        <v>0</v>
      </c>
      <c r="J35">
        <v>0.141</v>
      </c>
      <c r="K35">
        <v>0</v>
      </c>
      <c r="L35">
        <v>0</v>
      </c>
      <c r="M35">
        <v>30.7</v>
      </c>
      <c r="N35">
        <v>7.7</v>
      </c>
      <c r="O35">
        <v>0</v>
      </c>
      <c r="P35">
        <v>0</v>
      </c>
      <c r="Q35">
        <v>41.4</v>
      </c>
      <c r="R35">
        <v>3</v>
      </c>
      <c r="S35">
        <v>0</v>
      </c>
      <c r="T35">
        <v>52.1</v>
      </c>
      <c r="U35">
        <v>0</v>
      </c>
    </row>
    <row r="36" spans="1:21" ht="15">
      <c r="A36" t="s">
        <v>33</v>
      </c>
      <c r="B36">
        <v>0</v>
      </c>
      <c r="C36">
        <v>1979.4</v>
      </c>
      <c r="D36">
        <v>352.2</v>
      </c>
      <c r="E36">
        <v>0.14</v>
      </c>
      <c r="F36">
        <v>1007.03</v>
      </c>
      <c r="G36">
        <v>5.9</v>
      </c>
      <c r="H36">
        <v>1867.6</v>
      </c>
      <c r="I36">
        <v>0</v>
      </c>
      <c r="J36">
        <v>0.13</v>
      </c>
      <c r="K36">
        <v>0</v>
      </c>
      <c r="L36">
        <v>0</v>
      </c>
      <c r="M36">
        <v>215.5</v>
      </c>
      <c r="N36">
        <v>0.2</v>
      </c>
      <c r="O36">
        <v>0</v>
      </c>
      <c r="P36">
        <v>0</v>
      </c>
      <c r="Q36">
        <v>18.3</v>
      </c>
      <c r="R36">
        <v>5.8</v>
      </c>
      <c r="S36">
        <v>0</v>
      </c>
      <c r="T36">
        <v>24.3</v>
      </c>
      <c r="U36">
        <v>0</v>
      </c>
    </row>
    <row r="38" ht="15">
      <c r="A38" t="s">
        <v>134</v>
      </c>
    </row>
    <row r="39" spans="1:21" ht="15">
      <c r="A39" t="s">
        <v>29</v>
      </c>
      <c r="B39">
        <v>0</v>
      </c>
      <c r="C39">
        <v>174.5</v>
      </c>
      <c r="D39">
        <v>0</v>
      </c>
      <c r="E39">
        <v>0</v>
      </c>
      <c r="F39">
        <v>0.31</v>
      </c>
      <c r="G39">
        <v>3.7</v>
      </c>
      <c r="H39">
        <v>9.5</v>
      </c>
      <c r="I39">
        <v>1</v>
      </c>
      <c r="J39">
        <v>0.148</v>
      </c>
      <c r="K39">
        <v>0</v>
      </c>
      <c r="L39">
        <v>0</v>
      </c>
      <c r="M39">
        <v>174.5</v>
      </c>
      <c r="N39">
        <v>0</v>
      </c>
      <c r="O39">
        <v>0</v>
      </c>
      <c r="P39">
        <v>0</v>
      </c>
      <c r="Q39">
        <v>0.3</v>
      </c>
      <c r="R39">
        <v>0.5</v>
      </c>
      <c r="S39">
        <v>0</v>
      </c>
      <c r="T39">
        <v>0.7</v>
      </c>
      <c r="U39">
        <v>0</v>
      </c>
    </row>
    <row r="40" spans="1:21" ht="15">
      <c r="A40" t="s">
        <v>30</v>
      </c>
      <c r="B40">
        <v>0</v>
      </c>
      <c r="C40">
        <v>4.3</v>
      </c>
      <c r="D40">
        <v>0.4</v>
      </c>
      <c r="E40">
        <v>0.02</v>
      </c>
      <c r="F40">
        <v>2.35</v>
      </c>
      <c r="G40">
        <v>0.5</v>
      </c>
      <c r="H40">
        <v>5.1</v>
      </c>
      <c r="I40">
        <v>0</v>
      </c>
      <c r="J40">
        <v>0.161</v>
      </c>
      <c r="K40">
        <v>0</v>
      </c>
      <c r="L40">
        <v>0</v>
      </c>
      <c r="M40">
        <v>3.7</v>
      </c>
      <c r="N40">
        <v>0</v>
      </c>
      <c r="O40">
        <v>0</v>
      </c>
      <c r="P40">
        <v>0</v>
      </c>
      <c r="Q40">
        <v>15.5</v>
      </c>
      <c r="R40">
        <v>2.2</v>
      </c>
      <c r="S40">
        <v>0</v>
      </c>
      <c r="T40">
        <v>17.7</v>
      </c>
      <c r="U40">
        <v>0</v>
      </c>
    </row>
    <row r="41" spans="1:21" ht="15">
      <c r="A41" t="s">
        <v>31</v>
      </c>
      <c r="B41">
        <v>0</v>
      </c>
      <c r="C41">
        <v>829.8</v>
      </c>
      <c r="D41">
        <v>73.7</v>
      </c>
      <c r="E41">
        <v>0.05</v>
      </c>
      <c r="F41">
        <v>38.29</v>
      </c>
      <c r="G41">
        <v>13</v>
      </c>
      <c r="H41">
        <v>82.2</v>
      </c>
      <c r="I41">
        <v>1</v>
      </c>
      <c r="J41">
        <v>0.145</v>
      </c>
      <c r="K41">
        <v>0</v>
      </c>
      <c r="L41">
        <v>0</v>
      </c>
      <c r="M41">
        <v>340.2</v>
      </c>
      <c r="N41">
        <v>35.9</v>
      </c>
      <c r="O41">
        <v>0</v>
      </c>
      <c r="P41">
        <v>0</v>
      </c>
      <c r="Q41">
        <v>211</v>
      </c>
      <c r="R41">
        <v>68.1</v>
      </c>
      <c r="S41">
        <v>0</v>
      </c>
      <c r="T41">
        <v>315</v>
      </c>
      <c r="U41">
        <v>0</v>
      </c>
    </row>
    <row r="42" spans="1:21" ht="15">
      <c r="A42" t="s">
        <v>32</v>
      </c>
      <c r="B42">
        <v>0</v>
      </c>
      <c r="C42">
        <v>79</v>
      </c>
      <c r="D42">
        <v>0.6</v>
      </c>
      <c r="E42">
        <v>0.26</v>
      </c>
      <c r="F42">
        <v>56.55</v>
      </c>
      <c r="G42">
        <v>8.3</v>
      </c>
      <c r="H42">
        <v>80.7</v>
      </c>
      <c r="I42">
        <v>0</v>
      </c>
      <c r="J42">
        <v>0.186</v>
      </c>
      <c r="K42">
        <v>0</v>
      </c>
      <c r="L42">
        <v>0</v>
      </c>
      <c r="M42">
        <v>71.3</v>
      </c>
      <c r="N42">
        <v>19.3</v>
      </c>
      <c r="O42">
        <v>0</v>
      </c>
      <c r="P42">
        <v>0</v>
      </c>
      <c r="Q42">
        <v>98.5</v>
      </c>
      <c r="R42">
        <v>7.5</v>
      </c>
      <c r="S42">
        <v>0</v>
      </c>
      <c r="T42">
        <v>125.2</v>
      </c>
      <c r="U42">
        <v>0</v>
      </c>
    </row>
    <row r="43" spans="1:21" ht="15">
      <c r="A43" t="s">
        <v>33</v>
      </c>
      <c r="B43">
        <v>0</v>
      </c>
      <c r="C43">
        <v>432.7</v>
      </c>
      <c r="D43">
        <v>29.7</v>
      </c>
      <c r="E43">
        <v>0.07</v>
      </c>
      <c r="F43">
        <v>1075.75</v>
      </c>
      <c r="G43">
        <v>5.9</v>
      </c>
      <c r="H43">
        <v>1711.1</v>
      </c>
      <c r="I43">
        <v>0</v>
      </c>
      <c r="J43">
        <v>0.172</v>
      </c>
      <c r="K43">
        <v>0</v>
      </c>
      <c r="L43">
        <v>0</v>
      </c>
      <c r="M43">
        <v>367.6</v>
      </c>
      <c r="N43">
        <v>0.3</v>
      </c>
      <c r="O43">
        <v>0</v>
      </c>
      <c r="P43">
        <v>0</v>
      </c>
      <c r="Q43">
        <v>33</v>
      </c>
      <c r="R43">
        <v>10.5</v>
      </c>
      <c r="S43">
        <v>0</v>
      </c>
      <c r="T43">
        <v>43.8</v>
      </c>
      <c r="U43">
        <v>0</v>
      </c>
    </row>
    <row r="45" ht="15">
      <c r="A45" t="s">
        <v>135</v>
      </c>
    </row>
    <row r="46" spans="1:21" ht="15">
      <c r="A46" t="s">
        <v>29</v>
      </c>
      <c r="B46">
        <v>0</v>
      </c>
      <c r="C46">
        <v>0.5</v>
      </c>
      <c r="D46">
        <v>0</v>
      </c>
      <c r="E46">
        <v>0</v>
      </c>
      <c r="F46">
        <v>0</v>
      </c>
      <c r="G46">
        <v>0</v>
      </c>
      <c r="H46">
        <v>0.5</v>
      </c>
      <c r="I46">
        <v>11</v>
      </c>
      <c r="J46">
        <v>-0.002</v>
      </c>
      <c r="K46">
        <v>0</v>
      </c>
      <c r="L46">
        <v>0</v>
      </c>
      <c r="M46">
        <v>0.5</v>
      </c>
      <c r="N46">
        <v>0</v>
      </c>
      <c r="O46">
        <v>0</v>
      </c>
      <c r="P46">
        <v>0</v>
      </c>
      <c r="Q46">
        <v>0</v>
      </c>
      <c r="R46">
        <v>0</v>
      </c>
      <c r="S46">
        <v>0</v>
      </c>
      <c r="T46">
        <v>0</v>
      </c>
      <c r="U46">
        <v>0</v>
      </c>
    </row>
    <row r="47" spans="1:21" ht="15">
      <c r="A47" t="s">
        <v>30</v>
      </c>
      <c r="B47">
        <v>0</v>
      </c>
      <c r="C47">
        <v>0</v>
      </c>
      <c r="D47">
        <v>0</v>
      </c>
      <c r="E47">
        <v>0</v>
      </c>
      <c r="F47">
        <v>0</v>
      </c>
      <c r="G47">
        <v>0</v>
      </c>
      <c r="H47">
        <v>0.7</v>
      </c>
      <c r="I47">
        <v>2</v>
      </c>
      <c r="J47">
        <v>-0.001</v>
      </c>
      <c r="K47">
        <v>0</v>
      </c>
      <c r="L47">
        <v>0</v>
      </c>
      <c r="M47">
        <v>0</v>
      </c>
      <c r="N47">
        <v>0</v>
      </c>
      <c r="O47">
        <v>0</v>
      </c>
      <c r="P47">
        <v>0</v>
      </c>
      <c r="Q47">
        <v>0.1</v>
      </c>
      <c r="R47">
        <v>0</v>
      </c>
      <c r="S47">
        <v>0</v>
      </c>
      <c r="T47">
        <v>0.1</v>
      </c>
      <c r="U47">
        <v>0</v>
      </c>
    </row>
    <row r="48" spans="1:21" ht="15">
      <c r="A48" t="s">
        <v>31</v>
      </c>
      <c r="B48">
        <v>0</v>
      </c>
      <c r="C48">
        <v>0.7</v>
      </c>
      <c r="D48">
        <v>0</v>
      </c>
      <c r="E48">
        <v>-0.02</v>
      </c>
      <c r="F48">
        <v>0</v>
      </c>
      <c r="G48">
        <v>0</v>
      </c>
      <c r="H48">
        <v>4.3</v>
      </c>
      <c r="I48">
        <v>7</v>
      </c>
      <c r="J48">
        <v>-0.002</v>
      </c>
      <c r="K48">
        <v>0</v>
      </c>
      <c r="L48">
        <v>0</v>
      </c>
      <c r="M48">
        <v>0.7</v>
      </c>
      <c r="N48">
        <v>0.1</v>
      </c>
      <c r="O48">
        <v>0</v>
      </c>
      <c r="P48">
        <v>0</v>
      </c>
      <c r="Q48">
        <v>0.8</v>
      </c>
      <c r="R48">
        <v>0.2</v>
      </c>
      <c r="S48">
        <v>0</v>
      </c>
      <c r="T48">
        <v>1.2</v>
      </c>
      <c r="U48">
        <v>0</v>
      </c>
    </row>
    <row r="49" spans="1:21" ht="15">
      <c r="A49" t="s">
        <v>32</v>
      </c>
      <c r="B49">
        <v>0</v>
      </c>
      <c r="C49">
        <v>0.2</v>
      </c>
      <c r="D49">
        <v>0</v>
      </c>
      <c r="E49">
        <v>0.07</v>
      </c>
      <c r="F49">
        <v>0.01</v>
      </c>
      <c r="G49">
        <v>0</v>
      </c>
      <c r="H49">
        <v>4.8</v>
      </c>
      <c r="I49">
        <v>2</v>
      </c>
      <c r="J49">
        <v>0</v>
      </c>
      <c r="K49">
        <v>0</v>
      </c>
      <c r="L49">
        <v>0</v>
      </c>
      <c r="M49">
        <v>0.2</v>
      </c>
      <c r="N49">
        <v>0.1</v>
      </c>
      <c r="O49">
        <v>0</v>
      </c>
      <c r="P49">
        <v>0</v>
      </c>
      <c r="Q49">
        <v>0.4</v>
      </c>
      <c r="R49">
        <v>0</v>
      </c>
      <c r="S49">
        <v>0</v>
      </c>
      <c r="T49">
        <v>0.5</v>
      </c>
      <c r="U49">
        <v>0</v>
      </c>
    </row>
    <row r="50" spans="1:21" ht="15">
      <c r="A50" t="s">
        <v>33</v>
      </c>
      <c r="B50">
        <v>0</v>
      </c>
      <c r="C50">
        <v>3.2</v>
      </c>
      <c r="D50">
        <v>0</v>
      </c>
      <c r="E50">
        <v>-0.02</v>
      </c>
      <c r="F50">
        <v>0</v>
      </c>
      <c r="G50">
        <v>0</v>
      </c>
      <c r="H50">
        <v>98.7</v>
      </c>
      <c r="I50">
        <v>4</v>
      </c>
      <c r="J50">
        <v>-0.001</v>
      </c>
      <c r="K50">
        <v>0</v>
      </c>
      <c r="L50">
        <v>0</v>
      </c>
      <c r="M50">
        <v>3.2</v>
      </c>
      <c r="N50">
        <v>0</v>
      </c>
      <c r="O50">
        <v>0</v>
      </c>
      <c r="P50">
        <v>0</v>
      </c>
      <c r="Q50">
        <v>0.5</v>
      </c>
      <c r="R50">
        <v>0.2</v>
      </c>
      <c r="S50">
        <v>0</v>
      </c>
      <c r="T50">
        <v>0.6</v>
      </c>
      <c r="U50">
        <v>0</v>
      </c>
    </row>
    <row r="52" ht="15">
      <c r="A52" t="s">
        <v>136</v>
      </c>
    </row>
    <row r="53" spans="1:21" ht="15">
      <c r="A53" t="s">
        <v>29</v>
      </c>
      <c r="B53">
        <v>0</v>
      </c>
      <c r="C53">
        <v>2.8</v>
      </c>
      <c r="D53">
        <v>0</v>
      </c>
      <c r="E53">
        <v>0</v>
      </c>
      <c r="F53">
        <v>0</v>
      </c>
      <c r="G53">
        <v>0</v>
      </c>
      <c r="H53">
        <v>0.8</v>
      </c>
      <c r="I53">
        <v>11</v>
      </c>
      <c r="J53">
        <v>-0.01</v>
      </c>
      <c r="K53">
        <v>0</v>
      </c>
      <c r="L53">
        <v>0</v>
      </c>
      <c r="M53">
        <v>2.8</v>
      </c>
      <c r="N53">
        <v>0</v>
      </c>
      <c r="O53">
        <v>0</v>
      </c>
      <c r="P53">
        <v>0</v>
      </c>
      <c r="Q53">
        <v>0</v>
      </c>
      <c r="R53">
        <v>0</v>
      </c>
      <c r="S53">
        <v>0</v>
      </c>
      <c r="T53">
        <v>0</v>
      </c>
      <c r="U53">
        <v>0</v>
      </c>
    </row>
    <row r="54" spans="1:21" ht="15">
      <c r="A54" t="s">
        <v>30</v>
      </c>
      <c r="B54">
        <v>0</v>
      </c>
      <c r="C54">
        <v>0</v>
      </c>
      <c r="D54">
        <v>0</v>
      </c>
      <c r="E54">
        <v>0</v>
      </c>
      <c r="F54">
        <v>0</v>
      </c>
      <c r="G54">
        <v>0</v>
      </c>
      <c r="H54">
        <v>1.2</v>
      </c>
      <c r="I54">
        <v>2</v>
      </c>
      <c r="J54">
        <v>-0.006</v>
      </c>
      <c r="K54">
        <v>0</v>
      </c>
      <c r="L54">
        <v>0</v>
      </c>
      <c r="M54">
        <v>0</v>
      </c>
      <c r="N54">
        <v>0</v>
      </c>
      <c r="O54">
        <v>0</v>
      </c>
      <c r="P54">
        <v>0</v>
      </c>
      <c r="Q54">
        <v>0.4</v>
      </c>
      <c r="R54">
        <v>0</v>
      </c>
      <c r="S54">
        <v>0</v>
      </c>
      <c r="T54">
        <v>0.5</v>
      </c>
      <c r="U54">
        <v>0</v>
      </c>
    </row>
    <row r="55" spans="1:21" ht="15">
      <c r="A55" t="s">
        <v>31</v>
      </c>
      <c r="B55">
        <v>0</v>
      </c>
      <c r="C55">
        <v>4.6</v>
      </c>
      <c r="D55">
        <v>0</v>
      </c>
      <c r="E55">
        <v>-0.02</v>
      </c>
      <c r="F55">
        <v>0</v>
      </c>
      <c r="G55">
        <v>0</v>
      </c>
      <c r="H55">
        <v>7.5</v>
      </c>
      <c r="I55">
        <v>7</v>
      </c>
      <c r="J55">
        <v>-0.012</v>
      </c>
      <c r="K55">
        <v>0</v>
      </c>
      <c r="L55">
        <v>0</v>
      </c>
      <c r="M55">
        <v>4.6</v>
      </c>
      <c r="N55">
        <v>0.7</v>
      </c>
      <c r="O55">
        <v>0</v>
      </c>
      <c r="P55">
        <v>0</v>
      </c>
      <c r="Q55">
        <v>4.1</v>
      </c>
      <c r="R55">
        <v>1.2</v>
      </c>
      <c r="S55">
        <v>0</v>
      </c>
      <c r="T55">
        <v>6</v>
      </c>
      <c r="U55">
        <v>0</v>
      </c>
    </row>
    <row r="56" spans="1:21" ht="15">
      <c r="A56" t="s">
        <v>32</v>
      </c>
      <c r="B56">
        <v>0</v>
      </c>
      <c r="C56">
        <v>1.1</v>
      </c>
      <c r="D56">
        <v>0</v>
      </c>
      <c r="E56">
        <v>0.07</v>
      </c>
      <c r="F56">
        <v>0.11</v>
      </c>
      <c r="G56">
        <v>0</v>
      </c>
      <c r="H56">
        <v>8.4</v>
      </c>
      <c r="I56">
        <v>2</v>
      </c>
      <c r="J56">
        <v>0</v>
      </c>
      <c r="K56">
        <v>0</v>
      </c>
      <c r="L56">
        <v>0</v>
      </c>
      <c r="M56">
        <v>1</v>
      </c>
      <c r="N56">
        <v>0.4</v>
      </c>
      <c r="O56">
        <v>0</v>
      </c>
      <c r="P56">
        <v>0</v>
      </c>
      <c r="Q56">
        <v>2.2</v>
      </c>
      <c r="R56">
        <v>0.1</v>
      </c>
      <c r="S56">
        <v>0</v>
      </c>
      <c r="T56">
        <v>2.7</v>
      </c>
      <c r="U56">
        <v>0</v>
      </c>
    </row>
    <row r="57" spans="1:21" ht="15">
      <c r="A57" t="s">
        <v>33</v>
      </c>
      <c r="B57">
        <v>0</v>
      </c>
      <c r="C57">
        <v>14.3</v>
      </c>
      <c r="D57">
        <v>0</v>
      </c>
      <c r="E57">
        <v>-0.02</v>
      </c>
      <c r="F57">
        <v>0.02</v>
      </c>
      <c r="G57">
        <v>0.1</v>
      </c>
      <c r="H57">
        <v>171.7</v>
      </c>
      <c r="I57">
        <v>4</v>
      </c>
      <c r="J57">
        <v>-0.004</v>
      </c>
      <c r="K57">
        <v>0</v>
      </c>
      <c r="L57">
        <v>0</v>
      </c>
      <c r="M57">
        <v>14.3</v>
      </c>
      <c r="N57">
        <v>0</v>
      </c>
      <c r="O57">
        <v>0</v>
      </c>
      <c r="P57">
        <v>0</v>
      </c>
      <c r="Q57">
        <v>1.6</v>
      </c>
      <c r="R57">
        <v>0.5</v>
      </c>
      <c r="S57">
        <v>0</v>
      </c>
      <c r="T57">
        <v>2.2</v>
      </c>
      <c r="U57">
        <v>0</v>
      </c>
    </row>
    <row r="59" ht="15">
      <c r="A59" t="s">
        <v>137</v>
      </c>
    </row>
    <row r="60" spans="1:21" ht="15">
      <c r="A60" t="s">
        <v>29</v>
      </c>
      <c r="B60">
        <v>0</v>
      </c>
      <c r="C60">
        <v>4.1</v>
      </c>
      <c r="D60">
        <v>0</v>
      </c>
      <c r="E60">
        <v>0</v>
      </c>
      <c r="F60">
        <v>0</v>
      </c>
      <c r="G60">
        <v>0</v>
      </c>
      <c r="H60">
        <v>0.9</v>
      </c>
      <c r="I60">
        <v>11</v>
      </c>
      <c r="J60">
        <v>-0.012</v>
      </c>
      <c r="K60">
        <v>0</v>
      </c>
      <c r="L60">
        <v>0</v>
      </c>
      <c r="M60">
        <v>4.1</v>
      </c>
      <c r="N60">
        <v>0</v>
      </c>
      <c r="O60">
        <v>0</v>
      </c>
      <c r="P60">
        <v>0</v>
      </c>
      <c r="Q60">
        <v>0</v>
      </c>
      <c r="R60">
        <v>0</v>
      </c>
      <c r="S60">
        <v>0</v>
      </c>
      <c r="T60">
        <v>0</v>
      </c>
      <c r="U60">
        <v>0</v>
      </c>
    </row>
    <row r="61" spans="1:21" ht="15">
      <c r="A61" t="s">
        <v>30</v>
      </c>
      <c r="B61">
        <v>0</v>
      </c>
      <c r="C61">
        <v>0.1</v>
      </c>
      <c r="D61">
        <v>0</v>
      </c>
      <c r="E61">
        <v>0</v>
      </c>
      <c r="F61">
        <v>0</v>
      </c>
      <c r="G61">
        <v>0</v>
      </c>
      <c r="H61">
        <v>1.2</v>
      </c>
      <c r="I61">
        <v>2</v>
      </c>
      <c r="J61">
        <v>-0.007</v>
      </c>
      <c r="K61">
        <v>0</v>
      </c>
      <c r="L61">
        <v>0</v>
      </c>
      <c r="M61">
        <v>0.1</v>
      </c>
      <c r="N61">
        <v>0</v>
      </c>
      <c r="O61">
        <v>0</v>
      </c>
      <c r="P61">
        <v>0</v>
      </c>
      <c r="Q61">
        <v>0.6</v>
      </c>
      <c r="R61">
        <v>0.1</v>
      </c>
      <c r="S61">
        <v>0</v>
      </c>
      <c r="T61">
        <v>0.7</v>
      </c>
      <c r="U61">
        <v>0</v>
      </c>
    </row>
    <row r="62" spans="1:21" ht="15">
      <c r="A62" t="s">
        <v>31</v>
      </c>
      <c r="B62">
        <v>0</v>
      </c>
      <c r="C62">
        <v>6.9</v>
      </c>
      <c r="D62">
        <v>0</v>
      </c>
      <c r="E62">
        <v>-0.02</v>
      </c>
      <c r="F62">
        <v>0</v>
      </c>
      <c r="G62">
        <v>0</v>
      </c>
      <c r="H62">
        <v>8</v>
      </c>
      <c r="I62">
        <v>7</v>
      </c>
      <c r="J62">
        <v>-0.014</v>
      </c>
      <c r="K62">
        <v>0</v>
      </c>
      <c r="L62">
        <v>0</v>
      </c>
      <c r="M62">
        <v>6.9</v>
      </c>
      <c r="N62">
        <v>0.9</v>
      </c>
      <c r="O62">
        <v>0</v>
      </c>
      <c r="P62">
        <v>0</v>
      </c>
      <c r="Q62">
        <v>6</v>
      </c>
      <c r="R62">
        <v>1.8</v>
      </c>
      <c r="S62">
        <v>0</v>
      </c>
      <c r="T62">
        <v>8.7</v>
      </c>
      <c r="U62">
        <v>0</v>
      </c>
    </row>
    <row r="63" spans="1:21" ht="15">
      <c r="A63" t="s">
        <v>32</v>
      </c>
      <c r="B63">
        <v>0</v>
      </c>
      <c r="C63">
        <v>1.6</v>
      </c>
      <c r="D63">
        <v>0</v>
      </c>
      <c r="E63">
        <v>0.07</v>
      </c>
      <c r="F63">
        <v>0.14</v>
      </c>
      <c r="G63">
        <v>0</v>
      </c>
      <c r="H63">
        <v>9</v>
      </c>
      <c r="I63">
        <v>2</v>
      </c>
      <c r="J63">
        <v>0</v>
      </c>
      <c r="K63">
        <v>0</v>
      </c>
      <c r="L63">
        <v>0</v>
      </c>
      <c r="M63">
        <v>1.5</v>
      </c>
      <c r="N63">
        <v>0.5</v>
      </c>
      <c r="O63">
        <v>0</v>
      </c>
      <c r="P63">
        <v>0</v>
      </c>
      <c r="Q63">
        <v>3.2</v>
      </c>
      <c r="R63">
        <v>0.2</v>
      </c>
      <c r="S63">
        <v>0</v>
      </c>
      <c r="T63">
        <v>3.9</v>
      </c>
      <c r="U63">
        <v>0</v>
      </c>
    </row>
    <row r="64" spans="1:21" ht="15">
      <c r="A64" t="s">
        <v>33</v>
      </c>
      <c r="B64">
        <v>0</v>
      </c>
      <c r="C64">
        <v>37</v>
      </c>
      <c r="D64">
        <v>384.8</v>
      </c>
      <c r="E64">
        <v>-0.02</v>
      </c>
      <c r="F64">
        <v>33.4</v>
      </c>
      <c r="G64">
        <v>0.1</v>
      </c>
      <c r="H64">
        <v>234.1</v>
      </c>
      <c r="I64">
        <v>4</v>
      </c>
      <c r="J64">
        <v>-0.004</v>
      </c>
      <c r="K64">
        <v>0</v>
      </c>
      <c r="L64">
        <v>0</v>
      </c>
      <c r="M64">
        <v>20</v>
      </c>
      <c r="N64">
        <v>0</v>
      </c>
      <c r="O64">
        <v>0</v>
      </c>
      <c r="P64">
        <v>0</v>
      </c>
      <c r="Q64">
        <v>2.2</v>
      </c>
      <c r="R64">
        <v>0.7</v>
      </c>
      <c r="S64">
        <v>0</v>
      </c>
      <c r="T64">
        <v>2.9</v>
      </c>
      <c r="U64">
        <v>0</v>
      </c>
    </row>
    <row r="66" ht="15">
      <c r="A66" t="s">
        <v>138</v>
      </c>
    </row>
    <row r="67" spans="1:21" ht="15">
      <c r="A67" t="s">
        <v>29</v>
      </c>
      <c r="B67">
        <v>0</v>
      </c>
      <c r="C67">
        <v>16.2</v>
      </c>
      <c r="D67">
        <v>0</v>
      </c>
      <c r="E67">
        <v>0</v>
      </c>
      <c r="F67">
        <v>0</v>
      </c>
      <c r="G67">
        <v>0</v>
      </c>
      <c r="H67">
        <v>1.1</v>
      </c>
      <c r="I67">
        <v>11</v>
      </c>
      <c r="J67">
        <v>-0.019</v>
      </c>
      <c r="K67">
        <v>0</v>
      </c>
      <c r="L67">
        <v>0</v>
      </c>
      <c r="M67">
        <v>15.3</v>
      </c>
      <c r="N67">
        <v>0</v>
      </c>
      <c r="O67">
        <v>0</v>
      </c>
      <c r="P67">
        <v>0</v>
      </c>
      <c r="Q67">
        <v>0</v>
      </c>
      <c r="R67">
        <v>0.1</v>
      </c>
      <c r="S67">
        <v>0</v>
      </c>
      <c r="T67">
        <v>0.1</v>
      </c>
      <c r="U67">
        <v>0</v>
      </c>
    </row>
    <row r="68" spans="1:21" ht="15">
      <c r="A68" t="s">
        <v>30</v>
      </c>
      <c r="B68">
        <v>0</v>
      </c>
      <c r="C68">
        <v>0.3</v>
      </c>
      <c r="D68">
        <v>0</v>
      </c>
      <c r="E68">
        <v>0</v>
      </c>
      <c r="F68">
        <v>0</v>
      </c>
      <c r="G68">
        <v>0</v>
      </c>
      <c r="H68">
        <v>1.5</v>
      </c>
      <c r="I68">
        <v>2</v>
      </c>
      <c r="J68">
        <v>-0.011</v>
      </c>
      <c r="K68">
        <v>0</v>
      </c>
      <c r="L68">
        <v>0</v>
      </c>
      <c r="M68">
        <v>0.3</v>
      </c>
      <c r="N68">
        <v>0</v>
      </c>
      <c r="O68">
        <v>0</v>
      </c>
      <c r="P68">
        <v>0</v>
      </c>
      <c r="Q68">
        <v>2.3</v>
      </c>
      <c r="R68">
        <v>0.3</v>
      </c>
      <c r="S68">
        <v>0</v>
      </c>
      <c r="T68">
        <v>2.5</v>
      </c>
      <c r="U68">
        <v>0</v>
      </c>
    </row>
    <row r="69" spans="1:21" ht="15">
      <c r="A69" t="s">
        <v>31</v>
      </c>
      <c r="B69">
        <v>0</v>
      </c>
      <c r="C69">
        <v>29.1</v>
      </c>
      <c r="D69">
        <v>0</v>
      </c>
      <c r="E69">
        <v>-0.02</v>
      </c>
      <c r="F69">
        <v>0</v>
      </c>
      <c r="G69">
        <v>0</v>
      </c>
      <c r="H69">
        <v>9.5</v>
      </c>
      <c r="I69">
        <v>7</v>
      </c>
      <c r="J69">
        <v>-0.023</v>
      </c>
      <c r="K69">
        <v>0</v>
      </c>
      <c r="L69">
        <v>0</v>
      </c>
      <c r="M69">
        <v>27.5</v>
      </c>
      <c r="N69">
        <v>3.7</v>
      </c>
      <c r="O69">
        <v>0</v>
      </c>
      <c r="P69">
        <v>0</v>
      </c>
      <c r="Q69">
        <v>23</v>
      </c>
      <c r="R69">
        <v>7</v>
      </c>
      <c r="S69">
        <v>0</v>
      </c>
      <c r="T69">
        <v>33.7</v>
      </c>
      <c r="U69">
        <v>0</v>
      </c>
    </row>
    <row r="70" spans="1:21" ht="15">
      <c r="A70" t="s">
        <v>32</v>
      </c>
      <c r="B70">
        <v>0</v>
      </c>
      <c r="C70">
        <v>6.6</v>
      </c>
      <c r="D70">
        <v>0</v>
      </c>
      <c r="E70">
        <v>0.07</v>
      </c>
      <c r="F70">
        <v>0.26</v>
      </c>
      <c r="G70">
        <v>0.1</v>
      </c>
      <c r="H70">
        <v>10.7</v>
      </c>
      <c r="I70">
        <v>2</v>
      </c>
      <c r="J70">
        <v>0.001</v>
      </c>
      <c r="K70">
        <v>0</v>
      </c>
      <c r="L70">
        <v>0</v>
      </c>
      <c r="M70">
        <v>6.1</v>
      </c>
      <c r="N70">
        <v>1.9</v>
      </c>
      <c r="O70">
        <v>0</v>
      </c>
      <c r="P70">
        <v>0</v>
      </c>
      <c r="Q70">
        <v>12.3</v>
      </c>
      <c r="R70">
        <v>0.8</v>
      </c>
      <c r="S70">
        <v>0</v>
      </c>
      <c r="T70">
        <v>15</v>
      </c>
      <c r="U70">
        <v>0</v>
      </c>
    </row>
    <row r="71" spans="1:21" ht="15">
      <c r="A71" t="s">
        <v>33</v>
      </c>
      <c r="B71">
        <v>0</v>
      </c>
      <c r="C71">
        <v>87.7</v>
      </c>
      <c r="D71">
        <v>0.5</v>
      </c>
      <c r="E71">
        <v>-0.02</v>
      </c>
      <c r="F71">
        <v>76.33</v>
      </c>
      <c r="G71">
        <v>0.4</v>
      </c>
      <c r="H71">
        <v>346</v>
      </c>
      <c r="I71">
        <v>3</v>
      </c>
      <c r="J71">
        <v>-0.007</v>
      </c>
      <c r="K71">
        <v>0</v>
      </c>
      <c r="L71">
        <v>0</v>
      </c>
      <c r="M71">
        <v>62.2</v>
      </c>
      <c r="N71">
        <v>0.1</v>
      </c>
      <c r="O71">
        <v>0</v>
      </c>
      <c r="P71">
        <v>0</v>
      </c>
      <c r="Q71">
        <v>6.5</v>
      </c>
      <c r="R71">
        <v>2.1</v>
      </c>
      <c r="S71">
        <v>0</v>
      </c>
      <c r="T71">
        <v>8.7</v>
      </c>
      <c r="U71">
        <v>0</v>
      </c>
    </row>
    <row r="73" ht="15">
      <c r="A73" t="s">
        <v>139</v>
      </c>
    </row>
    <row r="74" spans="1:21" ht="15">
      <c r="A74" t="s">
        <v>29</v>
      </c>
      <c r="B74">
        <v>0</v>
      </c>
      <c r="C74">
        <v>57.7</v>
      </c>
      <c r="D74">
        <v>0</v>
      </c>
      <c r="E74">
        <v>0</v>
      </c>
      <c r="F74">
        <v>0</v>
      </c>
      <c r="G74">
        <v>0</v>
      </c>
      <c r="H74">
        <v>1.1</v>
      </c>
      <c r="I74">
        <v>11</v>
      </c>
      <c r="J74">
        <v>-0.027</v>
      </c>
      <c r="K74">
        <v>0</v>
      </c>
      <c r="L74">
        <v>0</v>
      </c>
      <c r="M74">
        <v>57.7</v>
      </c>
      <c r="N74">
        <v>0</v>
      </c>
      <c r="O74">
        <v>0</v>
      </c>
      <c r="P74">
        <v>0</v>
      </c>
      <c r="Q74">
        <v>0</v>
      </c>
      <c r="R74">
        <v>0.2</v>
      </c>
      <c r="S74">
        <v>0</v>
      </c>
      <c r="T74">
        <v>0.2</v>
      </c>
      <c r="U74">
        <v>0</v>
      </c>
    </row>
    <row r="75" spans="1:21" ht="15">
      <c r="A75" t="s">
        <v>30</v>
      </c>
      <c r="B75">
        <v>0</v>
      </c>
      <c r="C75">
        <v>1.2</v>
      </c>
      <c r="D75">
        <v>0</v>
      </c>
      <c r="E75">
        <v>0</v>
      </c>
      <c r="F75">
        <v>0</v>
      </c>
      <c r="G75">
        <v>0</v>
      </c>
      <c r="H75">
        <v>1.6</v>
      </c>
      <c r="I75">
        <v>2</v>
      </c>
      <c r="J75">
        <v>-0.016</v>
      </c>
      <c r="K75">
        <v>0</v>
      </c>
      <c r="L75">
        <v>0</v>
      </c>
      <c r="M75">
        <v>1.2</v>
      </c>
      <c r="N75">
        <v>0</v>
      </c>
      <c r="O75">
        <v>0</v>
      </c>
      <c r="P75">
        <v>0</v>
      </c>
      <c r="Q75">
        <v>9.5</v>
      </c>
      <c r="R75">
        <v>1.1</v>
      </c>
      <c r="S75">
        <v>0</v>
      </c>
      <c r="T75">
        <v>10.5</v>
      </c>
      <c r="U75">
        <v>0</v>
      </c>
    </row>
    <row r="76" spans="1:21" ht="15">
      <c r="A76" t="s">
        <v>31</v>
      </c>
      <c r="B76">
        <v>0</v>
      </c>
      <c r="C76">
        <v>109.6</v>
      </c>
      <c r="D76">
        <v>0</v>
      </c>
      <c r="E76">
        <v>-0.02</v>
      </c>
      <c r="F76">
        <v>0</v>
      </c>
      <c r="G76">
        <v>0</v>
      </c>
      <c r="H76">
        <v>10</v>
      </c>
      <c r="I76">
        <v>7</v>
      </c>
      <c r="J76">
        <v>-0.033</v>
      </c>
      <c r="K76">
        <v>0</v>
      </c>
      <c r="L76">
        <v>0</v>
      </c>
      <c r="M76">
        <v>109.6</v>
      </c>
      <c r="N76">
        <v>15.1</v>
      </c>
      <c r="O76">
        <v>0</v>
      </c>
      <c r="P76">
        <v>0</v>
      </c>
      <c r="Q76">
        <v>95.4</v>
      </c>
      <c r="R76">
        <v>28.9</v>
      </c>
      <c r="S76">
        <v>0</v>
      </c>
      <c r="T76">
        <v>139.4</v>
      </c>
      <c r="U76">
        <v>0</v>
      </c>
    </row>
    <row r="77" spans="1:21" ht="15">
      <c r="A77" t="s">
        <v>32</v>
      </c>
      <c r="B77">
        <v>0</v>
      </c>
      <c r="C77">
        <v>25</v>
      </c>
      <c r="D77">
        <v>0</v>
      </c>
      <c r="E77">
        <v>0.07</v>
      </c>
      <c r="F77">
        <v>2.18</v>
      </c>
      <c r="G77">
        <v>0.5</v>
      </c>
      <c r="H77">
        <v>13.9</v>
      </c>
      <c r="I77">
        <v>2</v>
      </c>
      <c r="J77">
        <v>0.001</v>
      </c>
      <c r="K77">
        <v>0</v>
      </c>
      <c r="L77">
        <v>0</v>
      </c>
      <c r="M77">
        <v>24.5</v>
      </c>
      <c r="N77">
        <v>8.1</v>
      </c>
      <c r="O77">
        <v>0</v>
      </c>
      <c r="P77">
        <v>0</v>
      </c>
      <c r="Q77">
        <v>50.7</v>
      </c>
      <c r="R77">
        <v>3.3</v>
      </c>
      <c r="S77">
        <v>0</v>
      </c>
      <c r="T77">
        <v>62</v>
      </c>
      <c r="U77">
        <v>0</v>
      </c>
    </row>
    <row r="78" spans="1:21" ht="15">
      <c r="A78" t="s">
        <v>33</v>
      </c>
      <c r="B78">
        <v>0</v>
      </c>
      <c r="C78">
        <v>319.5</v>
      </c>
      <c r="D78">
        <v>49.6</v>
      </c>
      <c r="E78">
        <v>-0.02</v>
      </c>
      <c r="F78">
        <v>115.02</v>
      </c>
      <c r="G78">
        <v>1.2</v>
      </c>
      <c r="H78">
        <v>422.4</v>
      </c>
      <c r="I78">
        <v>3</v>
      </c>
      <c r="J78">
        <v>-0.01</v>
      </c>
      <c r="K78">
        <v>0</v>
      </c>
      <c r="L78">
        <v>0</v>
      </c>
      <c r="M78">
        <v>183.8</v>
      </c>
      <c r="N78">
        <v>0.2</v>
      </c>
      <c r="O78">
        <v>0</v>
      </c>
      <c r="P78">
        <v>0</v>
      </c>
      <c r="Q78">
        <v>19.8</v>
      </c>
      <c r="R78">
        <v>6.2</v>
      </c>
      <c r="S78">
        <v>0</v>
      </c>
      <c r="T78">
        <v>26.1</v>
      </c>
      <c r="U78">
        <v>0</v>
      </c>
    </row>
    <row r="80" ht="15">
      <c r="A80" t="s">
        <v>140</v>
      </c>
    </row>
    <row r="81" spans="1:21" ht="15">
      <c r="A81" t="s">
        <v>29</v>
      </c>
      <c r="B81">
        <v>0</v>
      </c>
      <c r="C81">
        <v>126.1</v>
      </c>
      <c r="D81">
        <v>0</v>
      </c>
      <c r="E81">
        <v>0</v>
      </c>
      <c r="F81">
        <v>0</v>
      </c>
      <c r="G81">
        <v>0</v>
      </c>
      <c r="H81">
        <v>1</v>
      </c>
      <c r="I81">
        <v>11</v>
      </c>
      <c r="J81">
        <v>-0.036</v>
      </c>
      <c r="K81">
        <v>0</v>
      </c>
      <c r="L81">
        <v>0</v>
      </c>
      <c r="M81">
        <v>126.1</v>
      </c>
      <c r="N81">
        <v>0</v>
      </c>
      <c r="O81">
        <v>0</v>
      </c>
      <c r="P81">
        <v>0</v>
      </c>
      <c r="Q81">
        <v>0</v>
      </c>
      <c r="R81">
        <v>0.5</v>
      </c>
      <c r="S81">
        <v>0</v>
      </c>
      <c r="T81">
        <v>0.5</v>
      </c>
      <c r="U81">
        <v>0</v>
      </c>
    </row>
    <row r="82" spans="1:21" ht="15">
      <c r="A82" t="s">
        <v>30</v>
      </c>
      <c r="B82">
        <v>0</v>
      </c>
      <c r="C82">
        <v>2.7</v>
      </c>
      <c r="D82">
        <v>0</v>
      </c>
      <c r="E82">
        <v>0</v>
      </c>
      <c r="F82">
        <v>0</v>
      </c>
      <c r="G82">
        <v>0</v>
      </c>
      <c r="H82">
        <v>1.3</v>
      </c>
      <c r="I82">
        <v>2</v>
      </c>
      <c r="J82">
        <v>-0.021</v>
      </c>
      <c r="K82">
        <v>0</v>
      </c>
      <c r="L82">
        <v>0</v>
      </c>
      <c r="M82">
        <v>2.7</v>
      </c>
      <c r="N82">
        <v>0</v>
      </c>
      <c r="O82">
        <v>0</v>
      </c>
      <c r="P82">
        <v>0</v>
      </c>
      <c r="Q82">
        <v>24.3</v>
      </c>
      <c r="R82">
        <v>2.7</v>
      </c>
      <c r="S82">
        <v>0</v>
      </c>
      <c r="T82">
        <v>27</v>
      </c>
      <c r="U82">
        <v>0</v>
      </c>
    </row>
    <row r="83" spans="1:21" ht="15">
      <c r="A83" t="s">
        <v>31</v>
      </c>
      <c r="B83">
        <v>0</v>
      </c>
      <c r="C83">
        <v>250.3</v>
      </c>
      <c r="D83">
        <v>0</v>
      </c>
      <c r="E83">
        <v>-0.02</v>
      </c>
      <c r="F83">
        <v>0</v>
      </c>
      <c r="G83">
        <v>0</v>
      </c>
      <c r="H83">
        <v>8.7</v>
      </c>
      <c r="I83">
        <v>7</v>
      </c>
      <c r="J83">
        <v>-0.043</v>
      </c>
      <c r="K83">
        <v>0</v>
      </c>
      <c r="L83">
        <v>0</v>
      </c>
      <c r="M83">
        <v>250.3</v>
      </c>
      <c r="N83">
        <v>38.8</v>
      </c>
      <c r="O83">
        <v>0</v>
      </c>
      <c r="P83">
        <v>0</v>
      </c>
      <c r="Q83">
        <v>244.5</v>
      </c>
      <c r="R83">
        <v>74.2</v>
      </c>
      <c r="S83">
        <v>0</v>
      </c>
      <c r="T83">
        <v>357.5</v>
      </c>
      <c r="U83">
        <v>0</v>
      </c>
    </row>
    <row r="84" spans="1:21" ht="15">
      <c r="A84" t="s">
        <v>32</v>
      </c>
      <c r="B84">
        <v>0</v>
      </c>
      <c r="C84">
        <v>57.2</v>
      </c>
      <c r="D84">
        <v>0</v>
      </c>
      <c r="E84">
        <v>0.07</v>
      </c>
      <c r="F84">
        <v>2.35</v>
      </c>
      <c r="G84">
        <v>1.1</v>
      </c>
      <c r="H84">
        <v>12.1</v>
      </c>
      <c r="I84">
        <v>2</v>
      </c>
      <c r="J84">
        <v>0.001</v>
      </c>
      <c r="K84">
        <v>0</v>
      </c>
      <c r="L84">
        <v>0</v>
      </c>
      <c r="M84">
        <v>56.1</v>
      </c>
      <c r="N84">
        <v>20.7</v>
      </c>
      <c r="O84">
        <v>0</v>
      </c>
      <c r="P84">
        <v>0</v>
      </c>
      <c r="Q84">
        <v>130</v>
      </c>
      <c r="R84">
        <v>8.4</v>
      </c>
      <c r="S84">
        <v>0</v>
      </c>
      <c r="T84">
        <v>159</v>
      </c>
      <c r="U84">
        <v>0</v>
      </c>
    </row>
    <row r="85" spans="1:21" ht="15">
      <c r="A85" t="s">
        <v>33</v>
      </c>
      <c r="B85">
        <v>0</v>
      </c>
      <c r="C85">
        <v>330.4</v>
      </c>
      <c r="D85">
        <v>0.6</v>
      </c>
      <c r="E85">
        <v>-0.02</v>
      </c>
      <c r="F85">
        <v>506.22</v>
      </c>
      <c r="G85">
        <v>2.1</v>
      </c>
      <c r="H85">
        <v>906.6</v>
      </c>
      <c r="I85">
        <v>3</v>
      </c>
      <c r="J85">
        <v>-0.013</v>
      </c>
      <c r="K85">
        <v>0</v>
      </c>
      <c r="L85">
        <v>0</v>
      </c>
      <c r="M85">
        <v>328.3</v>
      </c>
      <c r="N85">
        <v>0.3</v>
      </c>
      <c r="O85">
        <v>0</v>
      </c>
      <c r="P85">
        <v>0</v>
      </c>
      <c r="Q85">
        <v>37</v>
      </c>
      <c r="R85">
        <v>11.4</v>
      </c>
      <c r="S85">
        <v>0</v>
      </c>
      <c r="T85">
        <v>48.8</v>
      </c>
      <c r="U85">
        <v>0</v>
      </c>
    </row>
    <row r="87" ht="15">
      <c r="N87" s="35"/>
    </row>
    <row r="88" ht="15">
      <c r="N88" s="35"/>
    </row>
    <row r="89" ht="15">
      <c r="N89" s="35"/>
    </row>
    <row r="90" ht="15">
      <c r="N90" s="35"/>
    </row>
    <row r="91" ht="15">
      <c r="N91" s="36"/>
    </row>
    <row r="92" ht="15">
      <c r="N92" s="36"/>
    </row>
    <row r="93" ht="15">
      <c r="N93" s="36"/>
    </row>
    <row r="94" ht="15">
      <c r="N94" s="36"/>
    </row>
    <row r="95" ht="15">
      <c r="N95" s="36"/>
    </row>
    <row r="96" ht="15">
      <c r="N96" s="36"/>
    </row>
    <row r="97" ht="15">
      <c r="N97" s="36"/>
    </row>
    <row r="98" ht="15">
      <c r="N98" s="36"/>
    </row>
    <row r="99" ht="15">
      <c r="N99" s="36"/>
    </row>
    <row r="100" ht="15">
      <c r="N100" s="36"/>
    </row>
    <row r="101" ht="15">
      <c r="N101" s="36"/>
    </row>
    <row r="102" ht="15">
      <c r="N102" s="36"/>
    </row>
    <row r="103" ht="15">
      <c r="N103" s="36"/>
    </row>
    <row r="104" ht="15">
      <c r="N104" s="36"/>
    </row>
    <row r="105" ht="15">
      <c r="N105" s="36"/>
    </row>
    <row r="106" ht="15">
      <c r="N106" s="36"/>
    </row>
    <row r="107" ht="15">
      <c r="N107" s="36"/>
    </row>
    <row r="108" ht="15">
      <c r="N108" s="36"/>
    </row>
    <row r="109" ht="15">
      <c r="N109" s="36"/>
    </row>
    <row r="110" ht="15">
      <c r="N110" s="11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Joy Hecht</cp:lastModifiedBy>
  <dcterms:created xsi:type="dcterms:W3CDTF">2011-01-06T05:02:22Z</dcterms:created>
  <dcterms:modified xsi:type="dcterms:W3CDTF">2011-03-08T01:52:53Z</dcterms:modified>
  <cp:category/>
  <cp:version/>
  <cp:contentType/>
  <cp:contentStatus/>
</cp:coreProperties>
</file>